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8730" tabRatio="752" activeTab="0"/>
  </bookViews>
  <sheets>
    <sheet name="55" sheetId="1" r:id="rId1"/>
    <sheet name="заг" sheetId="2" r:id="rId2"/>
    <sheet name="спец" sheetId="3" r:id="rId3"/>
  </sheets>
  <definedNames>
    <definedName name="_xlnm.Print_Titles" localSheetId="0">'55'!$28:$28</definedName>
    <definedName name="_xlnm.Print_Area" localSheetId="0">'55'!$A$1:$F$126</definedName>
  </definedNames>
  <calcPr fullCalcOnLoad="1"/>
</workbook>
</file>

<file path=xl/sharedStrings.xml><?xml version="1.0" encoding="utf-8"?>
<sst xmlns="http://schemas.openxmlformats.org/spreadsheetml/2006/main" count="220" uniqueCount="165">
  <si>
    <t>Кошторис відповідає зведенню бюджету</t>
  </si>
  <si>
    <t>(сума словами і цифрами)</t>
  </si>
  <si>
    <t>(посада)</t>
  </si>
  <si>
    <t>(підпис)</t>
  </si>
  <si>
    <t>(ініціали і прізвище)</t>
  </si>
  <si>
    <t>(число, місяць, рік)</t>
  </si>
  <si>
    <t>М.П.</t>
  </si>
  <si>
    <t>(код за ЄДРПОУ та найменування бюджетної установи)</t>
  </si>
  <si>
    <t>м. Харків,  Київський район</t>
  </si>
  <si>
    <t>(найменування міста, району, області)</t>
  </si>
  <si>
    <t>Вид бюджету</t>
  </si>
  <si>
    <t>бюджет Київського району м. Харкова</t>
  </si>
  <si>
    <t>код та назва програмної класифікації видатків та кредитування державного бюджету</t>
  </si>
  <si>
    <t>Найменування</t>
  </si>
  <si>
    <t>Код</t>
  </si>
  <si>
    <t>Усього  на  рік</t>
  </si>
  <si>
    <t>РАЗОМ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</si>
  <si>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</si>
  <si>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</si>
  <si>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</si>
  <si>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</si>
  <si>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</si>
  <si>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 xml:space="preserve">     (розписати за підгрупами)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</si>
  <si>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</si>
  <si>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</si>
  <si>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</si>
  <si>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>ВИДАТКИ ТА НАДАННЯ КРЕДИТІВ  - усього</t>
  </si>
  <si>
    <t>Поточні видатки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</si>
  <si>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</si>
  <si>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</si>
  <si>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</si>
  <si>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</si>
  <si>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</si>
  <si>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 xml:space="preserve">Медикаменти та перев'язувальні матеріали 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</si>
  <si>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</si>
  <si>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</si>
  <si>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</si>
  <si>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</si>
  <si>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</si>
  <si>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</si>
  <si>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</si>
  <si>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</si>
  <si>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Дослідження і розробки, окремі заходи по реалізації 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</si>
  <si>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</si>
  <si>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</si>
  <si>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Обслуговування боргових зобов'язань </t>
  </si>
  <si>
    <t xml:space="preserve">Обслуговування внутрішніх боргових зобов'язань </t>
  </si>
  <si>
    <t xml:space="preserve">Обслуговування зовнішніх  боргових зобов'язань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</si>
  <si>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</si>
  <si>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</si>
  <si>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</si>
  <si>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</si>
  <si>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</si>
  <si>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</si>
  <si>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</si>
  <si>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</si>
  <si>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</si>
  <si>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</si>
  <si>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</si>
  <si>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</si>
  <si>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</si>
  <si>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</si>
  <si>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</si>
  <si>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</si>
  <si>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</si>
  <si>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</si>
  <si>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</si>
  <si>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</si>
  <si>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</si>
  <si>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</si>
  <si>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</si>
  <si>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</si>
  <si>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</si>
  <si>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</si>
  <si>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</si>
  <si>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</si>
  <si>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</si>
  <si>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</si>
  <si>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</si>
  <si>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</si>
  <si>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</si>
  <si>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</si>
  <si>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</si>
  <si>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                  (число, місяць, рік)</t>
  </si>
  <si>
    <r>
      <t>Затверджений у сумі</t>
    </r>
    <r>
      <rPr>
        <b/>
        <sz val="11"/>
        <rFont val="Arial Cyr"/>
        <family val="0"/>
      </rPr>
      <t xml:space="preserve"> </t>
    </r>
  </si>
  <si>
    <t>Грошове забезпечення військовослужбовців</t>
  </si>
  <si>
    <t>Кошти,що передаються із загального фонду до бюджетного розвитку (спеціальний фонд)</t>
  </si>
  <si>
    <t>Надходження коштів із спеціального фонду бюджету, у тому числі:</t>
  </si>
  <si>
    <t>інші надходження , у тому числі:</t>
  </si>
  <si>
    <t>**</t>
  </si>
  <si>
    <t xml:space="preserve">М. П.*** 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</si>
  <si>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Arial Cyr"/>
        <family val="0"/>
      </rPr>
      <t>національних вищих навчальних закладів, яким безпосередньо встановлені призначення у державному бюджеті.</t>
    </r>
  </si>
  <si>
    <t xml:space="preserve">** Сума проставляється за кодом відповідно до класифікації кредитування бюджету та не враховується у рядку "НАДХОДЖЕННЯ - усього". </t>
  </si>
  <si>
    <t>* До запровадження програмно-цільового методу складання та використання місцевих бюджетів проставляються код та назва тимчасової класифікації видатків та кредитування місцевих бюджетів.</t>
  </si>
  <si>
    <t>Надходження бюджетних установ від додаткової (господарської) діяльності</t>
  </si>
  <si>
    <t>ЗАТВЕРДЖЕНО</t>
  </si>
  <si>
    <t>код та назва відомчої класифікації  видатків та кредитування бюджету</t>
  </si>
  <si>
    <t>Надходження бюджетних установ від реалізації в установленому порядку майна (крім нерухомого майна)</t>
  </si>
  <si>
    <t xml:space="preserve"> - 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</si>
  <si>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</si>
  <si>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- інші джерела власних надходжень бюджетних установ</t>
  </si>
  <si>
    <t>Благодійні внески, гранти та дарунки</t>
  </si>
  <si>
    <t>Оплата енергосервісу</t>
  </si>
  <si>
    <t>Головний бухгалтер</t>
  </si>
  <si>
    <t>на початок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</si>
  <si>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</si>
  <si>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 Управління освіти адміністрації Київського району Харківської міської ради</t>
  </si>
  <si>
    <t>(у редакції наказу Міністерства фінансів України 04.12.2015 № 1118) </t>
  </si>
  <si>
    <t>Наказ Міністерства фінансів України 28.01.2002  № 57</t>
  </si>
  <si>
    <t>Оплата водопостачання та водовідведення</t>
  </si>
  <si>
    <t>(</t>
  </si>
  <si>
    <t>22625151 Харківська гімназія № 55 Харківської міської ради Харківської області</t>
  </si>
  <si>
    <t>адміністрації Київського району Харківської міської ради</t>
  </si>
  <si>
    <t>Директор</t>
  </si>
  <si>
    <t>Т.В.КУЦЕНКО</t>
  </si>
  <si>
    <t>А.А МАРАДУДІНА</t>
  </si>
  <si>
    <t>Начальник Управління освіти</t>
  </si>
  <si>
    <t>Оплата інших енергоносіїв та інших комунальних послуг</t>
  </si>
  <si>
    <t>Оплата праці і нарахування на заробітну плату</t>
  </si>
  <si>
    <t>ХГ 1</t>
  </si>
  <si>
    <t>ХПЛ 4</t>
  </si>
  <si>
    <t>ХЗОШ 5</t>
  </si>
  <si>
    <t>ХТЛ 9</t>
  </si>
  <si>
    <t>ХСШ 16</t>
  </si>
  <si>
    <t>ХСШ 17</t>
  </si>
  <si>
    <t>ХЗОШ 36</t>
  </si>
  <si>
    <t>ХЗОШ 37</t>
  </si>
  <si>
    <t>ХЗОШ 52</t>
  </si>
  <si>
    <t>ХГ 55</t>
  </si>
  <si>
    <t>ХСШ 62</t>
  </si>
  <si>
    <t>ХЗОШ 96</t>
  </si>
  <si>
    <t>ХЗОШ 100</t>
  </si>
  <si>
    <t>ХЛ 107</t>
  </si>
  <si>
    <t>ХЗОШ 110</t>
  </si>
  <si>
    <t>ХСШ 133</t>
  </si>
  <si>
    <t>ХСШ 134</t>
  </si>
  <si>
    <t>ХЗОШ 158</t>
  </si>
  <si>
    <t>ХЗОШ 164</t>
  </si>
  <si>
    <t>ХЗОШ 165</t>
  </si>
  <si>
    <t>ХСШ 166</t>
  </si>
  <si>
    <t>ХСШ 170</t>
  </si>
  <si>
    <t>ХГ 172</t>
  </si>
  <si>
    <t>ИТОГО</t>
  </si>
  <si>
    <t>доход</t>
  </si>
  <si>
    <t>послуги за основною діяльністю</t>
  </si>
  <si>
    <t>оренда</t>
  </si>
  <si>
    <t>реаліз. майна</t>
  </si>
  <si>
    <t>благодійні</t>
  </si>
  <si>
    <t>№ з/п</t>
  </si>
  <si>
    <t>Заклад</t>
  </si>
  <si>
    <t>Видатки</t>
  </si>
  <si>
    <t>Субвенція з місцевого бюджету за рахунок залишку коштів освітньої субвенції, що утворився на початок бюджетного періоду</t>
  </si>
  <si>
    <t>І.П. ДЕМЕНТЬЄВА</t>
  </si>
  <si>
    <t>Кошторис 2020</t>
  </si>
  <si>
    <t>(грн)</t>
  </si>
  <si>
    <t>) грн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</si>
  <si>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</si>
  <si>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0611020    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</si>
  <si>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КОШТОРИС</t>
  </si>
  <si>
    <t>на 2020 рік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</si>
  <si>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</si>
  <si>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</si>
  <si>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 передвищої та вищої освіти від розміщення на  депозитах тимчасово вільних бюджетних коштів, отриманих за надання платних послуг, якщо такими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</si>
  <si>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Разом</t>
  </si>
  <si>
    <t>Шiстнадцять мiльйонiв триста вiсiмдесят тисяч вiсiмсот сiмдесят сiм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</si>
</sst>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#,##0.0"/>
    <numFmt numFmtId="190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Arial Cyr"/>
      <family val="0"/>
    </font>
    <font>
      <sz val="11"/>
      <name val="Times New Roman CYR"/>
      <family val="1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sz val="9"/>
      <name val="Arial Cyr"/>
      <family val="0"/>
    </font>
    <font>
      <sz val="12"/>
      <name val="Times New Roman Cyr"/>
      <family val="1"/>
    </font>
    <font>
      <sz val="9"/>
      <color indexed="8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b/>
      <i/>
      <sz val="12"/>
      <name val="Arial Cyr"/>
      <family val="2"/>
    </font>
    <font>
      <b/>
      <sz val="11"/>
      <name val="Times New Roman Cyr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2"/>
    </font>
    <font>
      <b/>
      <sz val="10"/>
      <color indexed="13"/>
      <name val="Arial Cyr"/>
      <family val="0"/>
    </font>
    <font>
      <b/>
      <sz val="11"/>
      <color indexed="13"/>
      <name val="Arial Cyr"/>
      <family val="0"/>
    </font>
    <font>
      <b/>
      <sz val="12"/>
      <color indexed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0" fillId="0" borderId="10" xfId="54" applyFont="1" applyFill="1" applyBorder="1" applyAlignment="1">
      <alignment horizontal="centerContinuous"/>
      <protection/>
    </xf>
    <xf numFmtId="14" fontId="18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/>
    </xf>
    <xf numFmtId="0" fontId="26" fillId="0" borderId="0" xfId="54" applyFont="1" applyFill="1" applyBorder="1" applyAlignment="1">
      <alignment/>
      <protection/>
    </xf>
    <xf numFmtId="0" fontId="20" fillId="0" borderId="0" xfId="54" applyFont="1" applyFill="1" applyAlignment="1">
      <alignment wrapText="1"/>
      <protection/>
    </xf>
    <xf numFmtId="0" fontId="20" fillId="0" borderId="0" xfId="54" applyFont="1" applyFill="1">
      <alignment/>
      <protection/>
    </xf>
    <xf numFmtId="14" fontId="18" fillId="0" borderId="0" xfId="0" applyNumberFormat="1" applyFont="1" applyFill="1" applyBorder="1" applyAlignment="1">
      <alignment horizontal="left" wrapText="1"/>
    </xf>
    <xf numFmtId="0" fontId="31" fillId="0" borderId="0" xfId="5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wrapText="1"/>
    </xf>
    <xf numFmtId="3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/>
    </xf>
    <xf numFmtId="0" fontId="32" fillId="0" borderId="12" xfId="0" applyFont="1" applyFill="1" applyBorder="1" applyAlignment="1">
      <alignment wrapText="1"/>
    </xf>
    <xf numFmtId="14" fontId="20" fillId="0" borderId="11" xfId="54" applyNumberFormat="1" applyFont="1" applyFill="1" applyBorder="1" applyAlignment="1">
      <alignment horizontal="center" wrapText="1"/>
      <protection/>
    </xf>
    <xf numFmtId="0" fontId="24" fillId="0" borderId="12" xfId="0" applyFont="1" applyFill="1" applyBorder="1" applyAlignment="1">
      <alignment wrapText="1"/>
    </xf>
    <xf numFmtId="0" fontId="26" fillId="0" borderId="0" xfId="54" applyFont="1" applyFill="1" applyAlignment="1">
      <alignment wrapText="1"/>
      <protection/>
    </xf>
    <xf numFmtId="0" fontId="26" fillId="0" borderId="11" xfId="54" applyFont="1" applyFill="1" applyBorder="1" applyAlignment="1">
      <alignment horizontal="centerContinuous"/>
      <protection/>
    </xf>
    <xf numFmtId="0" fontId="18" fillId="0" borderId="0" xfId="0" applyFont="1" applyFill="1" applyBorder="1" applyAlignment="1">
      <alignment vertical="center"/>
    </xf>
    <xf numFmtId="0" fontId="18" fillId="0" borderId="0" xfId="54" applyFont="1" applyFill="1" applyBorder="1" applyAlignment="1">
      <alignment horizontal="left" vertical="center"/>
      <protection/>
    </xf>
    <xf numFmtId="0" fontId="18" fillId="0" borderId="11" xfId="54" applyFont="1" applyFill="1" applyBorder="1" applyAlignment="1">
      <alignment vertical="center"/>
      <protection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left" wrapText="1"/>
    </xf>
    <xf numFmtId="0" fontId="38" fillId="0" borderId="0" xfId="0" applyFont="1" applyAlignment="1">
      <alignment/>
    </xf>
    <xf numFmtId="3" fontId="18" fillId="0" borderId="11" xfId="54" applyNumberFormat="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/>
    </xf>
    <xf numFmtId="0" fontId="41" fillId="0" borderId="0" xfId="0" applyFont="1" applyFill="1" applyBorder="1" applyAlignment="1">
      <alignment/>
    </xf>
    <xf numFmtId="3" fontId="28" fillId="0" borderId="11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42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6" fillId="0" borderId="11" xfId="54" applyFont="1" applyFill="1" applyBorder="1" applyAlignment="1">
      <alignment/>
      <protection/>
    </xf>
    <xf numFmtId="0" fontId="26" fillId="0" borderId="0" xfId="54" applyFont="1" applyFill="1" applyBorder="1" applyAlignment="1">
      <alignment horizontal="centerContinuous"/>
      <protection/>
    </xf>
    <xf numFmtId="0" fontId="20" fillId="0" borderId="10" xfId="54" applyFont="1" applyFill="1" applyBorder="1" applyAlignment="1">
      <alignment horizontal="left"/>
      <protection/>
    </xf>
    <xf numFmtId="0" fontId="20" fillId="0" borderId="0" xfId="54" applyFont="1" applyFill="1" applyBorder="1" applyAlignment="1">
      <alignment horizontal="centerContinuous"/>
      <protection/>
    </xf>
    <xf numFmtId="0" fontId="26" fillId="0" borderId="11" xfId="54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23" fillId="0" borderId="12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left" wrapText="1"/>
    </xf>
    <xf numFmtId="0" fontId="25" fillId="0" borderId="0" xfId="54" applyFont="1" applyFill="1" applyAlignment="1">
      <alignment wrapText="1"/>
      <protection/>
    </xf>
    <xf numFmtId="0" fontId="25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center" wrapText="1"/>
    </xf>
    <xf numFmtId="0" fontId="20" fillId="0" borderId="10" xfId="54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1" xfId="54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33" fillId="0" borderId="0" xfId="54" applyFont="1" applyFill="1" applyBorder="1" applyAlignment="1">
      <alignment horizontal="left" wrapText="1"/>
      <protection/>
    </xf>
    <xf numFmtId="0" fontId="22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26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125" defaultRowHeight="12.75"/>
  <cols>
    <col min="1" max="1" width="77.375" style="1" customWidth="1"/>
    <col min="2" max="2" width="11.875" style="1" customWidth="1"/>
    <col min="3" max="3" width="21.125" style="1" customWidth="1"/>
    <col min="4" max="4" width="16.75390625" style="1" customWidth="1"/>
    <col min="5" max="5" width="18.125" style="1" customWidth="1"/>
    <col min="6" max="6" width="9.125" style="1" customWidth="1"/>
    <col min="7" max="8" width="9.125" style="81" customWidth="1"/>
    <col min="9" max="16384" width="9.125" style="1" customWidth="1"/>
  </cols>
  <sheetData>
    <row r="1" spans="1:8" s="22" customFormat="1" ht="12.75" customHeight="1">
      <c r="A1" s="47" t="s">
        <v>0</v>
      </c>
      <c r="C1" s="51" t="s">
        <v>95</v>
      </c>
      <c r="D1" s="1"/>
      <c r="E1" s="1"/>
      <c r="F1" s="1"/>
      <c r="G1" s="80"/>
      <c r="H1" s="80"/>
    </row>
    <row r="2" spans="1:8" s="22" customFormat="1" ht="12.75" customHeight="1">
      <c r="A2" s="47"/>
      <c r="C2" s="53" t="s">
        <v>108</v>
      </c>
      <c r="D2" s="1"/>
      <c r="E2" s="1"/>
      <c r="F2" s="1"/>
      <c r="G2" s="80"/>
      <c r="H2" s="80"/>
    </row>
    <row r="3" spans="1:8" s="22" customFormat="1" ht="12.75" customHeight="1">
      <c r="A3" s="47"/>
      <c r="C3" s="53" t="s">
        <v>107</v>
      </c>
      <c r="D3" s="1"/>
      <c r="E3" s="1"/>
      <c r="F3" s="1"/>
      <c r="G3" s="80"/>
      <c r="H3" s="80"/>
    </row>
    <row r="4" spans="1:6" ht="43.5" customHeight="1">
      <c r="A4" s="49" t="s">
        <v>0</v>
      </c>
      <c r="C4" s="45" t="s">
        <v>84</v>
      </c>
      <c r="D4" s="111" t="s">
        <v>164</v>
      </c>
      <c r="E4" s="111"/>
      <c r="F4" s="111"/>
    </row>
    <row r="5" spans="1:6" ht="14.25" customHeight="1">
      <c r="A5" s="49"/>
      <c r="C5" s="52" t="s">
        <v>110</v>
      </c>
      <c r="D5" s="59">
        <f>E29</f>
        <v>16380877</v>
      </c>
      <c r="E5" s="46" t="s">
        <v>155</v>
      </c>
      <c r="F5" s="46"/>
    </row>
    <row r="6" spans="1:5" ht="15" customHeight="1">
      <c r="A6" s="50"/>
      <c r="C6" s="2"/>
      <c r="D6" s="60" t="s">
        <v>1</v>
      </c>
      <c r="E6" s="61"/>
    </row>
    <row r="7" spans="1:6" ht="17.25" customHeight="1">
      <c r="A7" s="50"/>
      <c r="C7" s="118" t="s">
        <v>116</v>
      </c>
      <c r="D7" s="118"/>
      <c r="E7" s="118"/>
      <c r="F7" s="118"/>
    </row>
    <row r="8" spans="1:6" ht="17.25" customHeight="1">
      <c r="A8" s="50"/>
      <c r="C8" s="117" t="s">
        <v>112</v>
      </c>
      <c r="D8" s="117"/>
      <c r="E8" s="117"/>
      <c r="F8" s="117"/>
    </row>
    <row r="9" spans="1:5" ht="12.75" customHeight="1">
      <c r="A9" s="50"/>
      <c r="C9" s="3"/>
      <c r="D9" s="62" t="s">
        <v>2</v>
      </c>
      <c r="E9" s="3"/>
    </row>
    <row r="10" spans="1:5" ht="20.25" customHeight="1">
      <c r="A10" s="50"/>
      <c r="C10" s="20"/>
      <c r="D10" s="116" t="s">
        <v>114</v>
      </c>
      <c r="E10" s="116"/>
    </row>
    <row r="11" spans="1:5" ht="12.75" customHeight="1">
      <c r="A11" s="50"/>
      <c r="C11" s="4" t="s">
        <v>3</v>
      </c>
      <c r="D11" s="112" t="s">
        <v>4</v>
      </c>
      <c r="E11" s="112"/>
    </row>
    <row r="12" spans="1:4" ht="16.5" customHeight="1">
      <c r="A12" s="48"/>
      <c r="C12" s="5">
        <f>A120</f>
        <v>43833</v>
      </c>
      <c r="D12" s="63" t="s">
        <v>5</v>
      </c>
    </row>
    <row r="13" spans="1:5" ht="15">
      <c r="A13" s="48"/>
      <c r="E13" s="6" t="s">
        <v>6</v>
      </c>
    </row>
    <row r="14" spans="1:5" ht="15">
      <c r="A14" s="48"/>
      <c r="E14" s="6"/>
    </row>
    <row r="15" spans="1:5" ht="20.25">
      <c r="A15" s="113" t="s">
        <v>158</v>
      </c>
      <c r="B15" s="114"/>
      <c r="C15" s="115"/>
      <c r="D15" s="115"/>
      <c r="E15" s="115"/>
    </row>
    <row r="16" spans="1:5" ht="20.25">
      <c r="A16" s="113" t="s">
        <v>159</v>
      </c>
      <c r="B16" s="114"/>
      <c r="C16" s="114"/>
      <c r="D16" s="114"/>
      <c r="E16" s="114"/>
    </row>
    <row r="17" spans="1:5" ht="15.75">
      <c r="A17" s="120" t="s">
        <v>111</v>
      </c>
      <c r="B17" s="120"/>
      <c r="C17" s="120"/>
      <c r="D17" s="120"/>
      <c r="E17" s="120"/>
    </row>
    <row r="18" spans="1:5" ht="12.75" customHeight="1">
      <c r="A18" s="123" t="s">
        <v>7</v>
      </c>
      <c r="B18" s="123"/>
      <c r="C18" s="123"/>
      <c r="D18" s="123"/>
      <c r="E18" s="123"/>
    </row>
    <row r="19" spans="1:5" ht="15.75" customHeight="1">
      <c r="A19" s="122" t="s">
        <v>8</v>
      </c>
      <c r="B19" s="122"/>
      <c r="C19" s="122"/>
      <c r="D19" s="122"/>
      <c r="E19" s="122"/>
    </row>
    <row r="20" spans="1:5" ht="15.75" customHeight="1">
      <c r="A20" s="121" t="s">
        <v>9</v>
      </c>
      <c r="B20" s="121"/>
      <c r="C20" s="121"/>
      <c r="D20" s="121"/>
      <c r="E20" s="121"/>
    </row>
    <row r="21" spans="1:5" ht="15.75" customHeight="1">
      <c r="A21" s="7" t="s">
        <v>10</v>
      </c>
      <c r="B21" s="8" t="s">
        <v>11</v>
      </c>
      <c r="C21" s="7"/>
      <c r="D21" s="7"/>
      <c r="E21" s="7"/>
    </row>
    <row r="22" spans="1:5" ht="31.5" customHeight="1">
      <c r="A22" s="44" t="s">
        <v>96</v>
      </c>
      <c r="B22" s="7"/>
      <c r="C22" s="106" t="s">
        <v>106</v>
      </c>
      <c r="D22" s="106"/>
      <c r="E22" s="106"/>
    </row>
    <row r="23" spans="1:5" ht="15.75" customHeight="1">
      <c r="A23" s="7" t="s">
        <v>12</v>
      </c>
      <c r="B23" s="7"/>
      <c r="C23" s="7"/>
      <c r="D23" s="64"/>
      <c r="E23" s="7"/>
    </row>
    <row r="24" spans="1:6" ht="45" customHeight="1">
      <c r="A24" s="110" t="s">
        <v>156</v>
      </c>
      <c r="B24" s="110"/>
      <c r="C24" s="119" t="s">
        <v>157</v>
      </c>
      <c r="D24" s="119"/>
      <c r="E24" s="119"/>
      <c r="F24" s="119"/>
    </row>
    <row r="25" spans="4:5" ht="15">
      <c r="D25" s="65"/>
      <c r="E25" s="66" t="s">
        <v>154</v>
      </c>
    </row>
    <row r="26" spans="1:8" s="9" customFormat="1" ht="15.75">
      <c r="A26" s="109" t="s">
        <v>13</v>
      </c>
      <c r="B26" s="109" t="s">
        <v>14</v>
      </c>
      <c r="C26" s="109" t="s">
        <v>15</v>
      </c>
      <c r="D26" s="109"/>
      <c r="E26" s="109" t="s">
        <v>16</v>
      </c>
      <c r="G26" s="82"/>
      <c r="H26" s="82"/>
    </row>
    <row r="27" spans="1:8" s="9" customFormat="1" ht="34.5" customHeight="1">
      <c r="A27" s="109"/>
      <c r="B27" s="109"/>
      <c r="C27" s="10" t="s">
        <v>17</v>
      </c>
      <c r="D27" s="10" t="s">
        <v>18</v>
      </c>
      <c r="E27" s="109"/>
      <c r="G27" s="82"/>
      <c r="H27" s="82"/>
    </row>
    <row r="28" spans="1:8" s="6" customFormat="1" ht="15.75">
      <c r="A28" s="24">
        <v>1</v>
      </c>
      <c r="B28" s="24">
        <v>2</v>
      </c>
      <c r="C28" s="24">
        <v>3</v>
      </c>
      <c r="D28" s="24">
        <v>4</v>
      </c>
      <c r="E28" s="24">
        <v>5</v>
      </c>
      <c r="G28" s="83"/>
      <c r="H28" s="83"/>
    </row>
    <row r="29" spans="1:8" s="11" customFormat="1" ht="18.75" customHeight="1">
      <c r="A29" s="25" t="s">
        <v>19</v>
      </c>
      <c r="B29" s="25" t="s">
        <v>20</v>
      </c>
      <c r="C29" s="26">
        <f>C30</f>
        <v>15788936</v>
      </c>
      <c r="D29" s="26">
        <f>D31</f>
        <v>591941</v>
      </c>
      <c r="E29" s="26">
        <f>SUM(C29:D29)</f>
        <v>16380877</v>
      </c>
      <c r="G29" s="81"/>
      <c r="H29" s="81"/>
    </row>
    <row r="30" spans="1:5" ht="15.75" customHeight="1">
      <c r="A30" s="27" t="s">
        <v>21</v>
      </c>
      <c r="B30" s="24" t="s">
        <v>20</v>
      </c>
      <c r="C30" s="28">
        <f>C53+C88+C108+C113</f>
        <v>15788936</v>
      </c>
      <c r="D30" s="29" t="s">
        <v>20</v>
      </c>
      <c r="E30" s="28">
        <f>SUM(C30:D30)</f>
        <v>15788936</v>
      </c>
    </row>
    <row r="31" spans="1:5" ht="15.75" customHeight="1">
      <c r="A31" s="32" t="s">
        <v>87</v>
      </c>
      <c r="B31" s="24" t="s">
        <v>20</v>
      </c>
      <c r="C31" s="29" t="s">
        <v>20</v>
      </c>
      <c r="D31" s="28">
        <f>D32+D38+D43</f>
        <v>591941</v>
      </c>
      <c r="E31" s="28">
        <f>SUM(C31:D31)</f>
        <v>591941</v>
      </c>
    </row>
    <row r="32" spans="1:5" ht="32.25" customHeight="1">
      <c r="A32" s="30" t="s">
        <v>98</v>
      </c>
      <c r="B32" s="23">
        <v>25010000</v>
      </c>
      <c r="C32" s="31" t="s">
        <v>20</v>
      </c>
      <c r="D32" s="28">
        <f>D34+D35+D36+D37</f>
        <v>591941</v>
      </c>
      <c r="E32" s="28">
        <f>SUM(C32:D32)</f>
        <v>591941</v>
      </c>
    </row>
    <row r="33" spans="1:5" ht="15.75">
      <c r="A33" s="27" t="s">
        <v>22</v>
      </c>
      <c r="B33" s="23"/>
      <c r="C33" s="31"/>
      <c r="D33" s="28"/>
      <c r="E33" s="28"/>
    </row>
    <row r="34" spans="1:8" ht="32.25" customHeight="1">
      <c r="A34" s="32" t="s">
        <v>99</v>
      </c>
      <c r="B34" s="23">
        <v>25010100</v>
      </c>
      <c r="C34" s="31" t="s">
        <v>20</v>
      </c>
      <c r="D34" s="28">
        <f>D52-D36-D38-D43-D37</f>
        <v>591941</v>
      </c>
      <c r="E34" s="28">
        <f>SUM(C34:D34)</f>
        <v>591941</v>
      </c>
      <c r="G34" s="81">
        <f>спец!O14</f>
        <v>591941</v>
      </c>
      <c r="H34" s="84">
        <f>G34-D34</f>
        <v>0</v>
      </c>
    </row>
    <row r="35" spans="1:5" ht="16.5" customHeight="1">
      <c r="A35" s="32" t="s">
        <v>94</v>
      </c>
      <c r="B35" s="23">
        <v>25010200</v>
      </c>
      <c r="C35" s="31" t="s">
        <v>20</v>
      </c>
      <c r="D35" s="28">
        <v>0</v>
      </c>
      <c r="E35" s="28">
        <v>0</v>
      </c>
    </row>
    <row r="36" spans="1:8" ht="34.5" customHeight="1">
      <c r="A36" s="97" t="s">
        <v>160</v>
      </c>
      <c r="B36" s="23">
        <v>25010300</v>
      </c>
      <c r="C36" s="31" t="s">
        <v>20</v>
      </c>
      <c r="D36" s="28">
        <f>спец!P14</f>
        <v>0</v>
      </c>
      <c r="E36" s="28">
        <f>SUM(C36:D36)</f>
        <v>0</v>
      </c>
      <c r="G36" s="81">
        <f>спец!P14</f>
        <v>0</v>
      </c>
      <c r="H36" s="84">
        <f>G36-D36</f>
        <v>0</v>
      </c>
    </row>
    <row r="37" spans="1:8" ht="30.75" customHeight="1" hidden="1">
      <c r="A37" s="32" t="s">
        <v>97</v>
      </c>
      <c r="B37" s="23">
        <v>25010400</v>
      </c>
      <c r="C37" s="31" t="s">
        <v>20</v>
      </c>
      <c r="D37" s="28">
        <f>спец!Q14</f>
        <v>0</v>
      </c>
      <c r="E37" s="28">
        <v>0</v>
      </c>
      <c r="G37" s="81">
        <f>спец!Q14</f>
        <v>0</v>
      </c>
      <c r="H37" s="84">
        <f>G37-D37</f>
        <v>0</v>
      </c>
    </row>
    <row r="38" spans="1:5" ht="16.5" customHeight="1">
      <c r="A38" s="38" t="s">
        <v>100</v>
      </c>
      <c r="B38" s="23">
        <v>25020000</v>
      </c>
      <c r="C38" s="29" t="s">
        <v>20</v>
      </c>
      <c r="D38" s="28">
        <f>D40+D41</f>
        <v>0</v>
      </c>
      <c r="E38" s="28">
        <f>D38</f>
        <v>0</v>
      </c>
    </row>
    <row r="39" spans="1:5" ht="18" customHeight="1">
      <c r="A39" s="27" t="s">
        <v>22</v>
      </c>
      <c r="B39" s="23"/>
      <c r="C39" s="29"/>
      <c r="D39" s="28"/>
      <c r="E39" s="28"/>
    </row>
    <row r="40" spans="1:8" ht="16.5" customHeight="1" hidden="1">
      <c r="A40" s="27" t="s">
        <v>101</v>
      </c>
      <c r="B40" s="23">
        <v>25020100</v>
      </c>
      <c r="C40" s="29" t="s">
        <v>20</v>
      </c>
      <c r="D40" s="28">
        <f>спец!R14</f>
        <v>0</v>
      </c>
      <c r="E40" s="28">
        <f>D40</f>
        <v>0</v>
      </c>
      <c r="G40" s="81">
        <f>спец!R14</f>
        <v>0</v>
      </c>
      <c r="H40" s="84">
        <f>G40-D40</f>
        <v>0</v>
      </c>
    </row>
    <row r="41" spans="1:8" ht="78.75" customHeight="1" hidden="1">
      <c r="A41" s="32" t="s">
        <v>161</v>
      </c>
      <c r="B41" s="23">
        <v>25020200</v>
      </c>
      <c r="C41" s="29" t="s">
        <v>20</v>
      </c>
      <c r="D41" s="28">
        <f>спец!S14</f>
        <v>0</v>
      </c>
      <c r="E41" s="28">
        <f>D41</f>
        <v>0</v>
      </c>
      <c r="G41" s="81">
        <f>спец!S14</f>
        <v>0</v>
      </c>
      <c r="H41" s="84">
        <f>G41-D41</f>
        <v>0</v>
      </c>
    </row>
    <row r="42" spans="1:5" ht="151.5" customHeight="1" hidden="1">
      <c r="A42" s="32" t="s">
        <v>162</v>
      </c>
      <c r="B42" s="23">
        <v>25020300</v>
      </c>
      <c r="C42" s="29" t="s">
        <v>20</v>
      </c>
      <c r="D42" s="28">
        <v>0</v>
      </c>
      <c r="E42" s="28">
        <v>0</v>
      </c>
    </row>
    <row r="43" spans="1:5" ht="16.5" customHeight="1">
      <c r="A43" s="27" t="s">
        <v>88</v>
      </c>
      <c r="B43" s="23"/>
      <c r="C43" s="29" t="s">
        <v>20</v>
      </c>
      <c r="D43" s="28">
        <f>D45+D46+D47</f>
        <v>0</v>
      </c>
      <c r="E43" s="28">
        <f>D43</f>
        <v>0</v>
      </c>
    </row>
    <row r="44" spans="1:5" ht="18" customHeight="1">
      <c r="A44" s="30" t="s">
        <v>23</v>
      </c>
      <c r="B44" s="23"/>
      <c r="C44" s="29" t="s">
        <v>20</v>
      </c>
      <c r="D44" s="28"/>
      <c r="E44" s="28"/>
    </row>
    <row r="45" spans="1:5" ht="31.5" customHeight="1" hidden="1">
      <c r="A45" s="30" t="s">
        <v>105</v>
      </c>
      <c r="B45" s="23">
        <v>41034500</v>
      </c>
      <c r="C45" s="29" t="s">
        <v>20</v>
      </c>
      <c r="D45" s="28">
        <v>0</v>
      </c>
      <c r="E45" s="28">
        <f>D45</f>
        <v>0</v>
      </c>
    </row>
    <row r="46" spans="1:8" ht="31.5" customHeight="1" hidden="1">
      <c r="A46" s="41" t="s">
        <v>151</v>
      </c>
      <c r="B46" s="23">
        <v>41051100</v>
      </c>
      <c r="C46" s="29" t="s">
        <v>20</v>
      </c>
      <c r="D46" s="28">
        <f>спец!V14</f>
        <v>0</v>
      </c>
      <c r="E46" s="28">
        <f>D46</f>
        <v>0</v>
      </c>
      <c r="G46" s="81">
        <f>спец!V14</f>
        <v>0</v>
      </c>
      <c r="H46" s="84">
        <f>G46-D46</f>
        <v>0</v>
      </c>
    </row>
    <row r="47" spans="1:5" ht="32.25" customHeight="1">
      <c r="A47" s="30" t="s">
        <v>24</v>
      </c>
      <c r="B47" s="23"/>
      <c r="C47" s="29" t="s">
        <v>20</v>
      </c>
      <c r="D47" s="28">
        <f>D48+D49</f>
        <v>0</v>
      </c>
      <c r="E47" s="28">
        <f>E48</f>
        <v>0</v>
      </c>
    </row>
    <row r="48" spans="1:8" ht="18" customHeight="1" hidden="1">
      <c r="A48" s="41" t="s">
        <v>104</v>
      </c>
      <c r="B48" s="12">
        <v>602100</v>
      </c>
      <c r="C48" s="29" t="s">
        <v>20</v>
      </c>
      <c r="D48" s="28">
        <f>спец!T14</f>
        <v>0</v>
      </c>
      <c r="E48" s="28">
        <f>D48</f>
        <v>0</v>
      </c>
      <c r="G48" s="81">
        <f>спец!T14</f>
        <v>0</v>
      </c>
      <c r="H48" s="84">
        <f>G48-D48</f>
        <v>0</v>
      </c>
    </row>
    <row r="49" spans="1:8" ht="30" customHeight="1">
      <c r="A49" s="32" t="s">
        <v>86</v>
      </c>
      <c r="B49" s="23">
        <v>602400</v>
      </c>
      <c r="C49" s="29" t="s">
        <v>20</v>
      </c>
      <c r="D49" s="28">
        <f>спец!U14</f>
        <v>0</v>
      </c>
      <c r="E49" s="28">
        <f>SUM(C49:D49)</f>
        <v>0</v>
      </c>
      <c r="G49" s="81">
        <f>спец!U14</f>
        <v>0</v>
      </c>
      <c r="H49" s="84">
        <f>G49-D49</f>
        <v>0</v>
      </c>
    </row>
    <row r="50" spans="1:5" ht="18.75" customHeight="1">
      <c r="A50" s="105" t="s">
        <v>25</v>
      </c>
      <c r="B50" s="23"/>
      <c r="C50" s="29" t="s">
        <v>20</v>
      </c>
      <c r="D50" s="28"/>
      <c r="E50" s="28"/>
    </row>
    <row r="51" spans="1:5" ht="27.75" customHeight="1">
      <c r="A51" s="105"/>
      <c r="B51" s="23"/>
      <c r="C51" s="29" t="s">
        <v>20</v>
      </c>
      <c r="D51" s="29" t="s">
        <v>89</v>
      </c>
      <c r="E51" s="29" t="s">
        <v>89</v>
      </c>
    </row>
    <row r="52" spans="1:8" s="11" customFormat="1" ht="15.75">
      <c r="A52" s="25" t="s">
        <v>26</v>
      </c>
      <c r="B52" s="33" t="s">
        <v>20</v>
      </c>
      <c r="C52" s="26">
        <f>C53+C88</f>
        <v>15788936</v>
      </c>
      <c r="D52" s="26">
        <f>D53+D88</f>
        <v>591941</v>
      </c>
      <c r="E52" s="26">
        <f>SUM(C52:D52)</f>
        <v>16380877</v>
      </c>
      <c r="G52" s="81"/>
      <c r="H52" s="81"/>
    </row>
    <row r="53" spans="1:8" s="11" customFormat="1" ht="15.75">
      <c r="A53" s="25" t="s">
        <v>27</v>
      </c>
      <c r="B53" s="33">
        <v>2000</v>
      </c>
      <c r="C53" s="26">
        <f>C54+C59+C76+C79+C83+C87</f>
        <v>15788936</v>
      </c>
      <c r="D53" s="26">
        <f>D54+D59+D76+D79+D83+D87</f>
        <v>565435</v>
      </c>
      <c r="E53" s="26">
        <f aca="true" t="shared" si="0" ref="E53:E85">C53+D53</f>
        <v>16354371</v>
      </c>
      <c r="G53" s="81"/>
      <c r="H53" s="81"/>
    </row>
    <row r="54" spans="1:8" s="11" customFormat="1" ht="15.75">
      <c r="A54" s="37" t="s">
        <v>118</v>
      </c>
      <c r="B54" s="33">
        <v>2100</v>
      </c>
      <c r="C54" s="26">
        <f>C55+C58</f>
        <v>13389887</v>
      </c>
      <c r="D54" s="26">
        <f>D55+D58</f>
        <v>480111</v>
      </c>
      <c r="E54" s="26">
        <f t="shared" si="0"/>
        <v>13869998</v>
      </c>
      <c r="G54" s="81"/>
      <c r="H54" s="81"/>
    </row>
    <row r="55" spans="1:8" s="11" customFormat="1" ht="15.75">
      <c r="A55" s="34" t="s">
        <v>28</v>
      </c>
      <c r="B55" s="33">
        <v>2110</v>
      </c>
      <c r="C55" s="26">
        <f>C56+C57</f>
        <v>10975317</v>
      </c>
      <c r="D55" s="26">
        <f>D56+D57</f>
        <v>393534</v>
      </c>
      <c r="E55" s="26">
        <f t="shared" si="0"/>
        <v>11368851</v>
      </c>
      <c r="G55" s="81"/>
      <c r="H55" s="81"/>
    </row>
    <row r="56" spans="1:5" ht="15.75">
      <c r="A56" s="35" t="s">
        <v>29</v>
      </c>
      <c r="B56" s="23">
        <v>2111</v>
      </c>
      <c r="C56" s="28">
        <f>заг!C12</f>
        <v>10975317</v>
      </c>
      <c r="D56" s="28">
        <f>спец!C14</f>
        <v>393534</v>
      </c>
      <c r="E56" s="28">
        <f t="shared" si="0"/>
        <v>11368851</v>
      </c>
    </row>
    <row r="57" spans="1:5" ht="15.75">
      <c r="A57" s="35" t="s">
        <v>85</v>
      </c>
      <c r="B57" s="23">
        <v>2112</v>
      </c>
      <c r="C57" s="28">
        <v>0</v>
      </c>
      <c r="D57" s="28">
        <v>0</v>
      </c>
      <c r="E57" s="28">
        <f t="shared" si="0"/>
        <v>0</v>
      </c>
    </row>
    <row r="58" spans="1:8" s="11" customFormat="1" ht="15.75">
      <c r="A58" s="34" t="s">
        <v>30</v>
      </c>
      <c r="B58" s="33">
        <v>2120</v>
      </c>
      <c r="C58" s="26">
        <f>заг!D12</f>
        <v>2414570</v>
      </c>
      <c r="D58" s="26">
        <f>спец!D14</f>
        <v>86577</v>
      </c>
      <c r="E58" s="26">
        <f t="shared" si="0"/>
        <v>2501147</v>
      </c>
      <c r="G58" s="81"/>
      <c r="H58" s="81"/>
    </row>
    <row r="59" spans="1:8" s="11" customFormat="1" ht="15.75">
      <c r="A59" s="36" t="s">
        <v>31</v>
      </c>
      <c r="B59" s="33">
        <v>2200</v>
      </c>
      <c r="C59" s="26">
        <f>C60+C61+C62+C63+C64+C65+C66+C73</f>
        <v>2373849</v>
      </c>
      <c r="D59" s="26">
        <f>D60+D61+D62+D63+D64+D65+D66+D73</f>
        <v>85324</v>
      </c>
      <c r="E59" s="26">
        <f t="shared" si="0"/>
        <v>2459173</v>
      </c>
      <c r="G59" s="81"/>
      <c r="H59" s="81"/>
    </row>
    <row r="60" spans="1:5" ht="15.75">
      <c r="A60" s="32" t="s">
        <v>32</v>
      </c>
      <c r="B60" s="23">
        <v>2210</v>
      </c>
      <c r="C60" s="28">
        <f>заг!E12</f>
        <v>41249</v>
      </c>
      <c r="D60" s="28">
        <f>спец!E14</f>
        <v>11898</v>
      </c>
      <c r="E60" s="28">
        <f t="shared" si="0"/>
        <v>53147</v>
      </c>
    </row>
    <row r="61" spans="1:5" ht="14.25" customHeight="1">
      <c r="A61" s="27" t="s">
        <v>33</v>
      </c>
      <c r="B61" s="23">
        <v>2220</v>
      </c>
      <c r="C61" s="28">
        <v>0</v>
      </c>
      <c r="D61" s="28">
        <f>спец!F14</f>
        <v>333</v>
      </c>
      <c r="E61" s="28">
        <f t="shared" si="0"/>
        <v>333</v>
      </c>
    </row>
    <row r="62" spans="1:5" ht="15.75">
      <c r="A62" s="27" t="s">
        <v>34</v>
      </c>
      <c r="B62" s="23">
        <v>2230</v>
      </c>
      <c r="C62" s="28">
        <f>заг!F12</f>
        <v>750215</v>
      </c>
      <c r="D62" s="28">
        <v>0</v>
      </c>
      <c r="E62" s="28">
        <f t="shared" si="0"/>
        <v>750215</v>
      </c>
    </row>
    <row r="63" spans="1:5" ht="15.75">
      <c r="A63" s="27" t="s">
        <v>35</v>
      </c>
      <c r="B63" s="23">
        <v>2240</v>
      </c>
      <c r="C63" s="28">
        <f>заг!G12</f>
        <v>77483</v>
      </c>
      <c r="D63" s="28">
        <f>спец!G14</f>
        <v>48005</v>
      </c>
      <c r="E63" s="28">
        <f t="shared" si="0"/>
        <v>125488</v>
      </c>
    </row>
    <row r="64" spans="1:5" ht="14.25" customHeight="1">
      <c r="A64" s="27" t="s">
        <v>36</v>
      </c>
      <c r="B64" s="23">
        <v>2250</v>
      </c>
      <c r="C64" s="28">
        <v>0</v>
      </c>
      <c r="D64" s="28">
        <v>0</v>
      </c>
      <c r="E64" s="28">
        <f t="shared" si="0"/>
        <v>0</v>
      </c>
    </row>
    <row r="65" spans="1:5" ht="15.75">
      <c r="A65" s="32" t="s">
        <v>37</v>
      </c>
      <c r="B65" s="23">
        <v>2260</v>
      </c>
      <c r="C65" s="28">
        <v>0</v>
      </c>
      <c r="D65" s="28">
        <v>0</v>
      </c>
      <c r="E65" s="28">
        <f t="shared" si="0"/>
        <v>0</v>
      </c>
    </row>
    <row r="66" spans="1:8" s="13" customFormat="1" ht="15.75">
      <c r="A66" s="27" t="s">
        <v>38</v>
      </c>
      <c r="B66" s="23">
        <v>2270</v>
      </c>
      <c r="C66" s="28">
        <f>SUM(C67:C71)</f>
        <v>1504902</v>
      </c>
      <c r="D66" s="28">
        <f>SUM(D67:D71)</f>
        <v>25088</v>
      </c>
      <c r="E66" s="28">
        <f t="shared" si="0"/>
        <v>1529990</v>
      </c>
      <c r="G66" s="81"/>
      <c r="H66" s="81"/>
    </row>
    <row r="67" spans="1:5" ht="15.75">
      <c r="A67" s="35" t="s">
        <v>39</v>
      </c>
      <c r="B67" s="23">
        <v>2271</v>
      </c>
      <c r="C67" s="28">
        <f>заг!H12</f>
        <v>1165516</v>
      </c>
      <c r="D67" s="28">
        <f>спец!H14</f>
        <v>9329</v>
      </c>
      <c r="E67" s="28">
        <f t="shared" si="0"/>
        <v>1174845</v>
      </c>
    </row>
    <row r="68" spans="1:5" ht="15.75">
      <c r="A68" s="35" t="s">
        <v>109</v>
      </c>
      <c r="B68" s="23">
        <v>2272</v>
      </c>
      <c r="C68" s="28">
        <f>заг!I12</f>
        <v>61929</v>
      </c>
      <c r="D68" s="28">
        <f>спец!I14</f>
        <v>7542</v>
      </c>
      <c r="E68" s="28">
        <f t="shared" si="0"/>
        <v>69471</v>
      </c>
    </row>
    <row r="69" spans="1:5" ht="15.75">
      <c r="A69" s="35" t="s">
        <v>40</v>
      </c>
      <c r="B69" s="23">
        <v>2273</v>
      </c>
      <c r="C69" s="28">
        <f>заг!J12</f>
        <v>269899</v>
      </c>
      <c r="D69" s="28">
        <f>спец!J14</f>
        <v>8217</v>
      </c>
      <c r="E69" s="28">
        <f t="shared" si="0"/>
        <v>278116</v>
      </c>
    </row>
    <row r="70" spans="1:5" ht="15.75">
      <c r="A70" s="35" t="s">
        <v>41</v>
      </c>
      <c r="B70" s="23">
        <v>2274</v>
      </c>
      <c r="C70" s="28">
        <v>0</v>
      </c>
      <c r="D70" s="28">
        <v>0</v>
      </c>
      <c r="E70" s="28">
        <f t="shared" si="0"/>
        <v>0</v>
      </c>
    </row>
    <row r="71" spans="1:5" ht="15.75">
      <c r="A71" s="35" t="s">
        <v>117</v>
      </c>
      <c r="B71" s="23">
        <v>2275</v>
      </c>
      <c r="C71" s="28">
        <f>заг!K12</f>
        <v>7558</v>
      </c>
      <c r="D71" s="28">
        <v>0</v>
      </c>
      <c r="E71" s="28">
        <f t="shared" si="0"/>
        <v>7558</v>
      </c>
    </row>
    <row r="72" spans="1:5" ht="15.75">
      <c r="A72" s="35" t="s">
        <v>102</v>
      </c>
      <c r="B72" s="23">
        <v>2276</v>
      </c>
      <c r="C72" s="28">
        <v>0</v>
      </c>
      <c r="D72" s="28">
        <v>0</v>
      </c>
      <c r="E72" s="28">
        <f t="shared" si="0"/>
        <v>0</v>
      </c>
    </row>
    <row r="73" spans="1:5" ht="30.75">
      <c r="A73" s="32" t="s">
        <v>42</v>
      </c>
      <c r="B73" s="23">
        <v>2280</v>
      </c>
      <c r="C73" s="28">
        <f>SUM(C74:C75)</f>
        <v>0</v>
      </c>
      <c r="D73" s="28">
        <f>SUM(D74:D75)</f>
        <v>0</v>
      </c>
      <c r="E73" s="28">
        <f t="shared" si="0"/>
        <v>0</v>
      </c>
    </row>
    <row r="74" spans="1:5" ht="30.75">
      <c r="A74" s="30" t="s">
        <v>43</v>
      </c>
      <c r="B74" s="23">
        <v>2281</v>
      </c>
      <c r="C74" s="28">
        <v>0</v>
      </c>
      <c r="D74" s="28">
        <v>0</v>
      </c>
      <c r="E74" s="28">
        <f t="shared" si="0"/>
        <v>0</v>
      </c>
    </row>
    <row r="75" spans="1:5" ht="31.5" customHeight="1">
      <c r="A75" s="30" t="s">
        <v>44</v>
      </c>
      <c r="B75" s="23">
        <v>2282</v>
      </c>
      <c r="C75" s="28">
        <v>0</v>
      </c>
      <c r="D75" s="28">
        <v>0</v>
      </c>
      <c r="E75" s="28">
        <f t="shared" si="0"/>
        <v>0</v>
      </c>
    </row>
    <row r="76" spans="1:8" s="11" customFormat="1" ht="15.75">
      <c r="A76" s="39" t="s">
        <v>45</v>
      </c>
      <c r="B76" s="33">
        <v>2400</v>
      </c>
      <c r="C76" s="26">
        <f>SUM(C77:C78)</f>
        <v>0</v>
      </c>
      <c r="D76" s="26">
        <f>SUM(D77:D78)</f>
        <v>0</v>
      </c>
      <c r="E76" s="26">
        <f t="shared" si="0"/>
        <v>0</v>
      </c>
      <c r="G76" s="81"/>
      <c r="H76" s="81"/>
    </row>
    <row r="77" spans="1:5" ht="15.75">
      <c r="A77" s="32" t="s">
        <v>46</v>
      </c>
      <c r="B77" s="23">
        <v>2410</v>
      </c>
      <c r="C77" s="28">
        <v>0</v>
      </c>
      <c r="D77" s="28">
        <v>0</v>
      </c>
      <c r="E77" s="28">
        <f t="shared" si="0"/>
        <v>0</v>
      </c>
    </row>
    <row r="78" spans="1:5" ht="15.75">
      <c r="A78" s="32" t="s">
        <v>47</v>
      </c>
      <c r="B78" s="23">
        <v>2420</v>
      </c>
      <c r="C78" s="28">
        <v>0</v>
      </c>
      <c r="D78" s="28">
        <v>0</v>
      </c>
      <c r="E78" s="28">
        <f t="shared" si="0"/>
        <v>0</v>
      </c>
    </row>
    <row r="79" spans="1:8" s="11" customFormat="1" ht="15.75">
      <c r="A79" s="39" t="s">
        <v>48</v>
      </c>
      <c r="B79" s="33">
        <v>2600</v>
      </c>
      <c r="C79" s="26">
        <f>SUM(C80:C82)</f>
        <v>0</v>
      </c>
      <c r="D79" s="26">
        <f>SUM(D80:D82)</f>
        <v>0</v>
      </c>
      <c r="E79" s="26">
        <f t="shared" si="0"/>
        <v>0</v>
      </c>
      <c r="G79" s="81"/>
      <c r="H79" s="81"/>
    </row>
    <row r="80" spans="1:5" ht="15.75" customHeight="1">
      <c r="A80" s="32" t="s">
        <v>49</v>
      </c>
      <c r="B80" s="23">
        <v>2610</v>
      </c>
      <c r="C80" s="28">
        <v>0</v>
      </c>
      <c r="D80" s="28">
        <v>0</v>
      </c>
      <c r="E80" s="28">
        <f t="shared" si="0"/>
        <v>0</v>
      </c>
    </row>
    <row r="81" spans="1:5" ht="14.25" customHeight="1">
      <c r="A81" s="32" t="s">
        <v>50</v>
      </c>
      <c r="B81" s="23">
        <v>2620</v>
      </c>
      <c r="C81" s="28">
        <v>0</v>
      </c>
      <c r="D81" s="28">
        <v>0</v>
      </c>
      <c r="E81" s="28">
        <f t="shared" si="0"/>
        <v>0</v>
      </c>
    </row>
    <row r="82" spans="1:5" ht="15" customHeight="1">
      <c r="A82" s="32" t="s">
        <v>51</v>
      </c>
      <c r="B82" s="23">
        <v>2630</v>
      </c>
      <c r="C82" s="28">
        <v>0</v>
      </c>
      <c r="D82" s="28">
        <v>0</v>
      </c>
      <c r="E82" s="28">
        <f t="shared" si="0"/>
        <v>0</v>
      </c>
    </row>
    <row r="83" spans="1:8" s="11" customFormat="1" ht="15.75">
      <c r="A83" s="34" t="s">
        <v>52</v>
      </c>
      <c r="B83" s="33">
        <v>2700</v>
      </c>
      <c r="C83" s="26">
        <f>SUM(C84:C86)</f>
        <v>25200</v>
      </c>
      <c r="D83" s="26">
        <f>SUM(D84:D86)</f>
        <v>0</v>
      </c>
      <c r="E83" s="26">
        <f t="shared" si="0"/>
        <v>25200</v>
      </c>
      <c r="G83" s="81"/>
      <c r="H83" s="81"/>
    </row>
    <row r="84" spans="1:5" ht="15.75">
      <c r="A84" s="27" t="s">
        <v>53</v>
      </c>
      <c r="B84" s="23">
        <v>2710</v>
      </c>
      <c r="C84" s="28">
        <v>0</v>
      </c>
      <c r="D84" s="28">
        <v>0</v>
      </c>
      <c r="E84" s="28">
        <f t="shared" si="0"/>
        <v>0</v>
      </c>
    </row>
    <row r="85" spans="1:5" ht="15.75">
      <c r="A85" s="27" t="s">
        <v>54</v>
      </c>
      <c r="B85" s="23">
        <v>2720</v>
      </c>
      <c r="C85" s="28">
        <v>0</v>
      </c>
      <c r="D85" s="28">
        <v>0</v>
      </c>
      <c r="E85" s="28">
        <f t="shared" si="0"/>
        <v>0</v>
      </c>
    </row>
    <row r="86" spans="1:8" s="13" customFormat="1" ht="15.75">
      <c r="A86" s="27" t="s">
        <v>55</v>
      </c>
      <c r="B86" s="23">
        <v>2730</v>
      </c>
      <c r="C86" s="28">
        <f>заг!L12</f>
        <v>25200</v>
      </c>
      <c r="D86" s="28">
        <v>0</v>
      </c>
      <c r="E86" s="28">
        <f aca="true" t="shared" si="1" ref="E86:E113">C86+D86</f>
        <v>25200</v>
      </c>
      <c r="G86" s="81"/>
      <c r="H86" s="81"/>
    </row>
    <row r="87" spans="1:8" s="11" customFormat="1" ht="15.75">
      <c r="A87" s="34" t="s">
        <v>56</v>
      </c>
      <c r="B87" s="33">
        <v>2800</v>
      </c>
      <c r="C87" s="26">
        <v>0</v>
      </c>
      <c r="D87" s="26">
        <f>спец!K14</f>
        <v>0</v>
      </c>
      <c r="E87" s="26">
        <f t="shared" si="1"/>
        <v>0</v>
      </c>
      <c r="G87" s="81"/>
      <c r="H87" s="81"/>
    </row>
    <row r="88" spans="1:8" s="11" customFormat="1" ht="15.75">
      <c r="A88" s="37" t="s">
        <v>57</v>
      </c>
      <c r="B88" s="33">
        <v>3000</v>
      </c>
      <c r="C88" s="26">
        <f>C89+C103</f>
        <v>0</v>
      </c>
      <c r="D88" s="26">
        <f>D89+D103</f>
        <v>26506</v>
      </c>
      <c r="E88" s="26">
        <f t="shared" si="1"/>
        <v>26506</v>
      </c>
      <c r="G88" s="81"/>
      <c r="H88" s="81"/>
    </row>
    <row r="89" spans="1:8" s="11" customFormat="1" ht="15.75">
      <c r="A89" s="34" t="s">
        <v>58</v>
      </c>
      <c r="B89" s="33">
        <v>3100</v>
      </c>
      <c r="C89" s="26">
        <f>C90+C91+C94+C97+C101+C102</f>
        <v>0</v>
      </c>
      <c r="D89" s="26">
        <f>D90+D91+D94+D97+D101+D102</f>
        <v>26506</v>
      </c>
      <c r="E89" s="26">
        <f t="shared" si="1"/>
        <v>26506</v>
      </c>
      <c r="G89" s="81"/>
      <c r="H89" s="81"/>
    </row>
    <row r="90" spans="1:5" ht="15" customHeight="1">
      <c r="A90" s="32" t="s">
        <v>59</v>
      </c>
      <c r="B90" s="23">
        <v>3110</v>
      </c>
      <c r="C90" s="28">
        <v>0</v>
      </c>
      <c r="D90" s="28">
        <f>спец!L14</f>
        <v>26506</v>
      </c>
      <c r="E90" s="28">
        <f t="shared" si="1"/>
        <v>26506</v>
      </c>
    </row>
    <row r="91" spans="1:5" ht="15.75">
      <c r="A91" s="27" t="s">
        <v>60</v>
      </c>
      <c r="B91" s="23">
        <v>3120</v>
      </c>
      <c r="C91" s="28">
        <f>SUM(C92:C93)</f>
        <v>0</v>
      </c>
      <c r="D91" s="28">
        <f>SUM(D92:D93)</f>
        <v>0</v>
      </c>
      <c r="E91" s="28">
        <f t="shared" si="1"/>
        <v>0</v>
      </c>
    </row>
    <row r="92" spans="1:5" ht="15.75">
      <c r="A92" s="35" t="s">
        <v>61</v>
      </c>
      <c r="B92" s="23">
        <v>3121</v>
      </c>
      <c r="C92" s="28">
        <v>0</v>
      </c>
      <c r="D92" s="28">
        <v>0</v>
      </c>
      <c r="E92" s="28">
        <f t="shared" si="1"/>
        <v>0</v>
      </c>
    </row>
    <row r="93" spans="1:5" ht="15.75">
      <c r="A93" s="35" t="s">
        <v>62</v>
      </c>
      <c r="B93" s="23">
        <v>3122</v>
      </c>
      <c r="C93" s="28">
        <v>0</v>
      </c>
      <c r="D93" s="28">
        <v>0</v>
      </c>
      <c r="E93" s="28">
        <f t="shared" si="1"/>
        <v>0</v>
      </c>
    </row>
    <row r="94" spans="1:5" ht="15.75">
      <c r="A94" s="27" t="s">
        <v>63</v>
      </c>
      <c r="B94" s="23">
        <v>3130</v>
      </c>
      <c r="C94" s="28">
        <f>SUM(C95:C96)</f>
        <v>0</v>
      </c>
      <c r="D94" s="28">
        <f>SUM(D95:D96)</f>
        <v>0</v>
      </c>
      <c r="E94" s="28">
        <f t="shared" si="1"/>
        <v>0</v>
      </c>
    </row>
    <row r="95" spans="1:5" ht="15.75">
      <c r="A95" s="35" t="s">
        <v>64</v>
      </c>
      <c r="B95" s="23">
        <v>3131</v>
      </c>
      <c r="C95" s="28">
        <v>0</v>
      </c>
      <c r="D95" s="28">
        <v>0</v>
      </c>
      <c r="E95" s="28">
        <f t="shared" si="1"/>
        <v>0</v>
      </c>
    </row>
    <row r="96" spans="1:5" ht="15.75">
      <c r="A96" s="35" t="s">
        <v>65</v>
      </c>
      <c r="B96" s="23">
        <v>3132</v>
      </c>
      <c r="C96" s="28">
        <v>0</v>
      </c>
      <c r="D96" s="28">
        <f>спец!M14</f>
        <v>0</v>
      </c>
      <c r="E96" s="28">
        <f t="shared" si="1"/>
        <v>0</v>
      </c>
    </row>
    <row r="97" spans="1:5" ht="15.75">
      <c r="A97" s="27" t="s">
        <v>66</v>
      </c>
      <c r="B97" s="23">
        <v>3140</v>
      </c>
      <c r="C97" s="28">
        <f>SUM(C98:C100)</f>
        <v>0</v>
      </c>
      <c r="D97" s="28">
        <f>SUM(D98:D100)</f>
        <v>0</v>
      </c>
      <c r="E97" s="28">
        <f t="shared" si="1"/>
        <v>0</v>
      </c>
    </row>
    <row r="98" spans="1:5" ht="15.75">
      <c r="A98" s="35" t="s">
        <v>67</v>
      </c>
      <c r="B98" s="23">
        <v>3141</v>
      </c>
      <c r="C98" s="28">
        <v>0</v>
      </c>
      <c r="D98" s="28">
        <v>0</v>
      </c>
      <c r="E98" s="28">
        <f t="shared" si="1"/>
        <v>0</v>
      </c>
    </row>
    <row r="99" spans="1:5" ht="15.75">
      <c r="A99" s="35" t="s">
        <v>68</v>
      </c>
      <c r="B99" s="23">
        <v>3142</v>
      </c>
      <c r="C99" s="28">
        <v>0</v>
      </c>
      <c r="D99" s="28">
        <v>0</v>
      </c>
      <c r="E99" s="28">
        <f t="shared" si="1"/>
        <v>0</v>
      </c>
    </row>
    <row r="100" spans="1:5" ht="16.5" customHeight="1">
      <c r="A100" s="30" t="s">
        <v>69</v>
      </c>
      <c r="B100" s="23">
        <v>3143</v>
      </c>
      <c r="C100" s="28">
        <v>0</v>
      </c>
      <c r="D100" s="28">
        <v>0</v>
      </c>
      <c r="E100" s="28">
        <f t="shared" si="1"/>
        <v>0</v>
      </c>
    </row>
    <row r="101" spans="1:5" ht="15.75">
      <c r="A101" s="27" t="s">
        <v>70</v>
      </c>
      <c r="B101" s="23">
        <v>3150</v>
      </c>
      <c r="C101" s="28">
        <v>0</v>
      </c>
      <c r="D101" s="28">
        <v>0</v>
      </c>
      <c r="E101" s="28">
        <f t="shared" si="1"/>
        <v>0</v>
      </c>
    </row>
    <row r="102" spans="1:5" ht="15.75">
      <c r="A102" s="27" t="s">
        <v>71</v>
      </c>
      <c r="B102" s="23">
        <v>3160</v>
      </c>
      <c r="C102" s="28">
        <v>0</v>
      </c>
      <c r="D102" s="28">
        <v>0</v>
      </c>
      <c r="E102" s="28">
        <f t="shared" si="1"/>
        <v>0</v>
      </c>
    </row>
    <row r="103" spans="1:8" s="11" customFormat="1" ht="15.75">
      <c r="A103" s="37" t="s">
        <v>72</v>
      </c>
      <c r="B103" s="33">
        <v>3200</v>
      </c>
      <c r="C103" s="26">
        <f>SUM(C104:C107)</f>
        <v>0</v>
      </c>
      <c r="D103" s="26">
        <f>SUM(D104:D107)</f>
        <v>0</v>
      </c>
      <c r="E103" s="26">
        <f t="shared" si="1"/>
        <v>0</v>
      </c>
      <c r="G103" s="81"/>
      <c r="H103" s="81"/>
    </row>
    <row r="104" spans="1:5" ht="15" customHeight="1">
      <c r="A104" s="32" t="s">
        <v>73</v>
      </c>
      <c r="B104" s="23">
        <v>3210</v>
      </c>
      <c r="C104" s="28">
        <v>0</v>
      </c>
      <c r="D104" s="28">
        <v>0</v>
      </c>
      <c r="E104" s="28">
        <f t="shared" si="1"/>
        <v>0</v>
      </c>
    </row>
    <row r="105" spans="1:5" ht="15" customHeight="1">
      <c r="A105" s="32" t="s">
        <v>74</v>
      </c>
      <c r="B105" s="23">
        <v>3220</v>
      </c>
      <c r="C105" s="28">
        <v>0</v>
      </c>
      <c r="D105" s="28">
        <v>0</v>
      </c>
      <c r="E105" s="28">
        <f t="shared" si="1"/>
        <v>0</v>
      </c>
    </row>
    <row r="106" spans="1:5" ht="30.75">
      <c r="A106" s="32" t="s">
        <v>75</v>
      </c>
      <c r="B106" s="23">
        <v>3230</v>
      </c>
      <c r="C106" s="28">
        <v>0</v>
      </c>
      <c r="D106" s="28">
        <v>0</v>
      </c>
      <c r="E106" s="28">
        <f t="shared" si="1"/>
        <v>0</v>
      </c>
    </row>
    <row r="107" spans="1:5" ht="15.75">
      <c r="A107" s="27" t="s">
        <v>76</v>
      </c>
      <c r="B107" s="24">
        <v>3240</v>
      </c>
      <c r="C107" s="28">
        <v>0</v>
      </c>
      <c r="D107" s="28">
        <v>0</v>
      </c>
      <c r="E107" s="28">
        <f t="shared" si="1"/>
        <v>0</v>
      </c>
    </row>
    <row r="108" spans="1:8" s="11" customFormat="1" ht="15.75">
      <c r="A108" s="25" t="s">
        <v>77</v>
      </c>
      <c r="B108" s="25">
        <v>4110</v>
      </c>
      <c r="C108" s="26">
        <f>SUM(C109:C111)</f>
        <v>0</v>
      </c>
      <c r="D108" s="26">
        <f>SUM(D109:D111)</f>
        <v>0</v>
      </c>
      <c r="E108" s="26">
        <f t="shared" si="1"/>
        <v>0</v>
      </c>
      <c r="G108" s="81"/>
      <c r="H108" s="81"/>
    </row>
    <row r="109" spans="1:5" ht="13.5" customHeight="1">
      <c r="A109" s="30" t="s">
        <v>78</v>
      </c>
      <c r="B109" s="24">
        <v>4111</v>
      </c>
      <c r="C109" s="28">
        <v>0</v>
      </c>
      <c r="D109" s="28">
        <v>0</v>
      </c>
      <c r="E109" s="28">
        <f t="shared" si="1"/>
        <v>0</v>
      </c>
    </row>
    <row r="110" spans="1:5" ht="13.5" customHeight="1">
      <c r="A110" s="30" t="s">
        <v>79</v>
      </c>
      <c r="B110" s="24">
        <v>4112</v>
      </c>
      <c r="C110" s="28">
        <v>0</v>
      </c>
      <c r="D110" s="28">
        <v>0</v>
      </c>
      <c r="E110" s="28">
        <f t="shared" si="1"/>
        <v>0</v>
      </c>
    </row>
    <row r="111" spans="1:5" ht="16.5" customHeight="1">
      <c r="A111" s="35" t="s">
        <v>80</v>
      </c>
      <c r="B111" s="24">
        <v>4113</v>
      </c>
      <c r="C111" s="28">
        <v>0</v>
      </c>
      <c r="D111" s="28">
        <v>0</v>
      </c>
      <c r="E111" s="28">
        <f t="shared" si="1"/>
        <v>0</v>
      </c>
    </row>
    <row r="112" spans="1:8" s="11" customFormat="1" ht="15.75">
      <c r="A112" s="25" t="s">
        <v>81</v>
      </c>
      <c r="B112" s="25">
        <v>4210</v>
      </c>
      <c r="C112" s="26">
        <v>0</v>
      </c>
      <c r="D112" s="26">
        <v>0</v>
      </c>
      <c r="E112" s="26">
        <f t="shared" si="1"/>
        <v>0</v>
      </c>
      <c r="G112" s="81"/>
      <c r="H112" s="81"/>
    </row>
    <row r="113" spans="1:8" s="11" customFormat="1" ht="15.75">
      <c r="A113" s="37" t="s">
        <v>82</v>
      </c>
      <c r="B113" s="33">
        <v>9000</v>
      </c>
      <c r="C113" s="26">
        <v>0</v>
      </c>
      <c r="D113" s="26">
        <v>0</v>
      </c>
      <c r="E113" s="26">
        <f t="shared" si="1"/>
        <v>0</v>
      </c>
      <c r="G113" s="81"/>
      <c r="H113" s="81"/>
    </row>
    <row r="114" spans="1:5" ht="15">
      <c r="A114" s="14"/>
      <c r="B114" s="15"/>
      <c r="C114" s="16"/>
      <c r="D114" s="16"/>
      <c r="E114" s="16"/>
    </row>
    <row r="115" spans="1:5" ht="15">
      <c r="A115" s="14"/>
      <c r="B115" s="15"/>
      <c r="C115" s="16"/>
      <c r="D115" s="16"/>
      <c r="E115" s="16"/>
    </row>
    <row r="116" spans="1:8" s="9" customFormat="1" ht="15" customHeight="1">
      <c r="A116" s="17" t="s">
        <v>113</v>
      </c>
      <c r="B116" s="43"/>
      <c r="C116" s="43"/>
      <c r="D116" s="67" t="s">
        <v>152</v>
      </c>
      <c r="E116" s="68"/>
      <c r="G116" s="82"/>
      <c r="H116" s="82"/>
    </row>
    <row r="117" spans="2:5" ht="15" customHeight="1">
      <c r="B117" s="4" t="s">
        <v>3</v>
      </c>
      <c r="C117" s="4"/>
      <c r="D117" s="69" t="s">
        <v>4</v>
      </c>
      <c r="E117" s="70"/>
    </row>
    <row r="118" spans="1:8" s="9" customFormat="1" ht="36.75" customHeight="1">
      <c r="A118" s="42" t="s">
        <v>103</v>
      </c>
      <c r="B118" s="43"/>
      <c r="C118" s="43"/>
      <c r="D118" s="71" t="s">
        <v>115</v>
      </c>
      <c r="E118" s="68"/>
      <c r="G118" s="82"/>
      <c r="H118" s="82"/>
    </row>
    <row r="119" spans="2:5" ht="15">
      <c r="B119" s="4" t="s">
        <v>3</v>
      </c>
      <c r="C119" s="4"/>
      <c r="D119" s="69" t="s">
        <v>4</v>
      </c>
      <c r="E119" s="70"/>
    </row>
    <row r="120" spans="1:5" ht="15">
      <c r="A120" s="40">
        <v>43833</v>
      </c>
      <c r="B120" s="19"/>
      <c r="C120" s="19"/>
      <c r="D120" s="19"/>
      <c r="E120" s="19"/>
    </row>
    <row r="121" spans="1:5" ht="15">
      <c r="A121" s="18" t="s">
        <v>83</v>
      </c>
      <c r="B121" s="19"/>
      <c r="C121" s="19"/>
      <c r="D121" s="19"/>
      <c r="E121" s="19"/>
    </row>
    <row r="122" spans="1:5" ht="15">
      <c r="A122" s="21" t="s">
        <v>90</v>
      </c>
      <c r="B122" s="19"/>
      <c r="C122" s="19"/>
      <c r="D122" s="19"/>
      <c r="E122" s="19"/>
    </row>
    <row r="123" spans="1:5" ht="17.25" customHeight="1">
      <c r="A123" s="21"/>
      <c r="B123" s="19"/>
      <c r="C123" s="19"/>
      <c r="D123" s="19"/>
      <c r="E123" s="19"/>
    </row>
    <row r="124" spans="1:5" ht="25.5" customHeight="1" hidden="1">
      <c r="A124" s="107" t="s">
        <v>93</v>
      </c>
      <c r="B124" s="108"/>
      <c r="C124" s="108"/>
      <c r="D124" s="108"/>
      <c r="E124" s="19"/>
    </row>
    <row r="125" spans="1:4" ht="12" customHeight="1">
      <c r="A125" s="104" t="s">
        <v>92</v>
      </c>
      <c r="B125" s="104"/>
      <c r="C125" s="104"/>
      <c r="D125" s="104"/>
    </row>
    <row r="126" spans="1:4" ht="23.25" customHeight="1">
      <c r="A126" s="103" t="s">
        <v>91</v>
      </c>
      <c r="B126" s="103"/>
      <c r="C126" s="103"/>
      <c r="D126" s="103"/>
    </row>
  </sheetData>
  <sheetProtection/>
  <mergeCells count="22">
    <mergeCell ref="A17:E17"/>
    <mergeCell ref="C26:D26"/>
    <mergeCell ref="E26:E27"/>
    <mergeCell ref="A16:E16"/>
    <mergeCell ref="A26:A27"/>
    <mergeCell ref="A20:E20"/>
    <mergeCell ref="A19:E19"/>
    <mergeCell ref="A18:E18"/>
    <mergeCell ref="A24:B24"/>
    <mergeCell ref="C24:F24"/>
    <mergeCell ref="D4:F4"/>
    <mergeCell ref="D11:E11"/>
    <mergeCell ref="A15:E15"/>
    <mergeCell ref="D10:E10"/>
    <mergeCell ref="C8:F8"/>
    <mergeCell ref="C7:F7"/>
    <mergeCell ref="C22:E22"/>
    <mergeCell ref="B26:B27"/>
    <mergeCell ref="A126:D126"/>
    <mergeCell ref="A125:D125"/>
    <mergeCell ref="A50:A51"/>
    <mergeCell ref="A124:D124"/>
  </mergeCells>
  <conditionalFormatting sqref="B125:C126 A120:A126 A118 A127:C65536 D125:D65536 A55:A116 D9:F23 D6:F6 D4 E47:E65536 B55:B123 C47:D123 C4:C23 H1:IV65536 A47:B54 F25:G65536 G4:G24 F1:G3 A1:B23 B25:E46 A24:A46">
    <cfRule type="cellIs" priority="5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2755905511811024" footer="0.3937007874015748"/>
  <pageSetup fitToHeight="2" horizontalDpi="600" verticalDpi="600" orientation="portrait" paperSize="9" scale="63" r:id="rId1"/>
  <rowBreaks count="2" manualBreakCount="2">
    <brk id="75" max="5" man="1"/>
    <brk id="1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7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11.375" style="0" customWidth="1"/>
    <col min="4" max="4" width="12.25390625" style="72" customWidth="1"/>
    <col min="5" max="5" width="8.875" style="72" customWidth="1"/>
    <col min="6" max="6" width="8.875" style="87" customWidth="1"/>
    <col min="7" max="8" width="9.00390625" style="75" bestFit="1" customWidth="1"/>
    <col min="13" max="13" width="12.125" style="0" customWidth="1"/>
    <col min="14" max="14" width="6.00390625" style="0" customWidth="1"/>
  </cols>
  <sheetData>
    <row r="1" ht="12.75">
      <c r="B1" s="87" t="s">
        <v>153</v>
      </c>
    </row>
    <row r="2" spans="1:14" s="56" customFormat="1" ht="18.75" customHeight="1">
      <c r="A2" s="55"/>
      <c r="B2" s="55"/>
      <c r="C2" s="55">
        <v>2110</v>
      </c>
      <c r="D2" s="73">
        <v>2120</v>
      </c>
      <c r="E2" s="73">
        <v>2210</v>
      </c>
      <c r="F2" s="93">
        <v>2230</v>
      </c>
      <c r="G2" s="76">
        <v>2240</v>
      </c>
      <c r="H2" s="76">
        <v>2271</v>
      </c>
      <c r="I2" s="55">
        <v>2272</v>
      </c>
      <c r="J2" s="55">
        <v>2273</v>
      </c>
      <c r="K2" s="99">
        <v>2275</v>
      </c>
      <c r="L2" s="55">
        <v>2730</v>
      </c>
      <c r="M2" s="55">
        <v>2020</v>
      </c>
      <c r="N2" s="55"/>
    </row>
    <row r="3" spans="1:14" ht="15" customHeight="1">
      <c r="A3" s="54">
        <v>1</v>
      </c>
      <c r="B3" s="54" t="s">
        <v>119</v>
      </c>
      <c r="C3" s="54">
        <v>5161190</v>
      </c>
      <c r="D3" s="74">
        <v>1135462</v>
      </c>
      <c r="E3" s="74">
        <v>19666</v>
      </c>
      <c r="F3" s="77">
        <v>372021</v>
      </c>
      <c r="G3" s="57">
        <v>370779</v>
      </c>
      <c r="H3" s="57">
        <v>624397</v>
      </c>
      <c r="I3" s="57">
        <v>25520</v>
      </c>
      <c r="J3" s="57">
        <v>96892</v>
      </c>
      <c r="K3" s="100">
        <v>5116</v>
      </c>
      <c r="L3" s="57">
        <v>7050</v>
      </c>
      <c r="M3" s="57">
        <f>SUM(C3:L3)</f>
        <v>7818093</v>
      </c>
      <c r="N3" s="102">
        <v>1</v>
      </c>
    </row>
    <row r="4" spans="1:14" ht="15" customHeight="1">
      <c r="A4" s="54">
        <v>2</v>
      </c>
      <c r="B4" s="54" t="s">
        <v>120</v>
      </c>
      <c r="C4" s="54">
        <v>5606341</v>
      </c>
      <c r="D4" s="74">
        <v>1233395</v>
      </c>
      <c r="E4" s="74">
        <v>22788</v>
      </c>
      <c r="F4" s="77">
        <v>435249</v>
      </c>
      <c r="G4" s="57">
        <v>70066</v>
      </c>
      <c r="H4" s="57">
        <v>772183</v>
      </c>
      <c r="I4" s="57">
        <v>46283</v>
      </c>
      <c r="J4" s="57">
        <v>144401</v>
      </c>
      <c r="K4" s="100">
        <v>7816</v>
      </c>
      <c r="L4" s="57">
        <v>6450</v>
      </c>
      <c r="M4" s="57">
        <f aca="true" t="shared" si="0" ref="M4:M25">SUM(C4:L4)</f>
        <v>8344972</v>
      </c>
      <c r="N4" s="102">
        <v>4</v>
      </c>
    </row>
    <row r="5" spans="1:14" ht="15" customHeight="1">
      <c r="A5" s="54">
        <v>3</v>
      </c>
      <c r="B5" s="54" t="s">
        <v>121</v>
      </c>
      <c r="C5" s="54">
        <v>7359597</v>
      </c>
      <c r="D5" s="74">
        <v>1619111</v>
      </c>
      <c r="E5" s="74">
        <v>27278</v>
      </c>
      <c r="F5" s="77">
        <v>506814</v>
      </c>
      <c r="G5" s="57">
        <v>190594</v>
      </c>
      <c r="H5" s="57">
        <v>1226396</v>
      </c>
      <c r="I5" s="57">
        <v>70582</v>
      </c>
      <c r="J5" s="57">
        <v>308323</v>
      </c>
      <c r="K5" s="100">
        <v>8953</v>
      </c>
      <c r="L5" s="57">
        <v>10178</v>
      </c>
      <c r="M5" s="57">
        <f t="shared" si="0"/>
        <v>11327826</v>
      </c>
      <c r="N5" s="102">
        <v>5</v>
      </c>
    </row>
    <row r="6" spans="1:14" ht="15" customHeight="1">
      <c r="A6" s="54">
        <v>4</v>
      </c>
      <c r="B6" s="54" t="s">
        <v>122</v>
      </c>
      <c r="C6" s="54">
        <v>5435597</v>
      </c>
      <c r="D6" s="74">
        <v>1195831</v>
      </c>
      <c r="E6" s="74">
        <v>22747</v>
      </c>
      <c r="F6" s="77">
        <v>385191</v>
      </c>
      <c r="G6" s="57">
        <v>70069</v>
      </c>
      <c r="H6" s="57">
        <v>787419</v>
      </c>
      <c r="I6" s="57">
        <v>25343</v>
      </c>
      <c r="J6" s="57">
        <v>117685</v>
      </c>
      <c r="K6" s="100">
        <v>4548</v>
      </c>
      <c r="L6" s="57">
        <v>13050</v>
      </c>
      <c r="M6" s="57">
        <f t="shared" si="0"/>
        <v>8057480</v>
      </c>
      <c r="N6" s="102">
        <v>9</v>
      </c>
    </row>
    <row r="7" spans="1:14" ht="15" customHeight="1">
      <c r="A7" s="54">
        <v>5</v>
      </c>
      <c r="B7" s="54" t="s">
        <v>123</v>
      </c>
      <c r="C7" s="54">
        <v>7486111</v>
      </c>
      <c r="D7" s="74">
        <v>1646944</v>
      </c>
      <c r="E7" s="74">
        <v>26384</v>
      </c>
      <c r="F7" s="77">
        <v>650604</v>
      </c>
      <c r="G7" s="57">
        <v>74448</v>
      </c>
      <c r="H7" s="57">
        <v>1036030</v>
      </c>
      <c r="I7" s="57">
        <v>54628</v>
      </c>
      <c r="J7" s="57">
        <v>131925</v>
      </c>
      <c r="K7" s="100">
        <v>4942</v>
      </c>
      <c r="L7" s="57">
        <v>8828</v>
      </c>
      <c r="M7" s="57">
        <f t="shared" si="0"/>
        <v>11120844</v>
      </c>
      <c r="N7" s="102">
        <v>16</v>
      </c>
    </row>
    <row r="8" spans="1:14" ht="15" customHeight="1">
      <c r="A8" s="54">
        <v>6</v>
      </c>
      <c r="B8" s="54" t="s">
        <v>124</v>
      </c>
      <c r="C8" s="54">
        <v>14652298</v>
      </c>
      <c r="D8" s="74">
        <v>3223507</v>
      </c>
      <c r="E8" s="74">
        <v>46236</v>
      </c>
      <c r="F8" s="77">
        <v>939545</v>
      </c>
      <c r="G8" s="57">
        <v>79957</v>
      </c>
      <c r="H8" s="57">
        <v>1203026</v>
      </c>
      <c r="I8" s="57">
        <v>117451</v>
      </c>
      <c r="J8" s="57">
        <v>227122</v>
      </c>
      <c r="K8" s="100">
        <v>7364</v>
      </c>
      <c r="L8" s="57">
        <v>8850</v>
      </c>
      <c r="M8" s="57">
        <f t="shared" si="0"/>
        <v>20505356</v>
      </c>
      <c r="N8" s="102">
        <v>17</v>
      </c>
    </row>
    <row r="9" spans="1:14" ht="15" customHeight="1">
      <c r="A9" s="54">
        <v>7</v>
      </c>
      <c r="B9" s="54" t="s">
        <v>125</v>
      </c>
      <c r="C9" s="54">
        <v>6278164</v>
      </c>
      <c r="D9" s="74">
        <v>1381197</v>
      </c>
      <c r="E9" s="74">
        <v>26287</v>
      </c>
      <c r="F9" s="77">
        <v>399585</v>
      </c>
      <c r="G9" s="57">
        <v>86235</v>
      </c>
      <c r="H9" s="57">
        <v>692920</v>
      </c>
      <c r="I9" s="57">
        <v>42664</v>
      </c>
      <c r="J9" s="57">
        <v>84425</v>
      </c>
      <c r="K9" s="100">
        <v>2416</v>
      </c>
      <c r="L9" s="57">
        <v>11977</v>
      </c>
      <c r="M9" s="57">
        <f t="shared" si="0"/>
        <v>9005870</v>
      </c>
      <c r="N9" s="102">
        <v>36</v>
      </c>
    </row>
    <row r="10" spans="1:14" ht="15" customHeight="1">
      <c r="A10" s="54">
        <v>8</v>
      </c>
      <c r="B10" s="54" t="s">
        <v>126</v>
      </c>
      <c r="C10" s="54">
        <v>6950316</v>
      </c>
      <c r="D10" s="74">
        <v>1529070</v>
      </c>
      <c r="E10" s="74">
        <v>40878</v>
      </c>
      <c r="F10" s="77">
        <v>632847</v>
      </c>
      <c r="G10" s="57">
        <v>274493</v>
      </c>
      <c r="H10" s="57">
        <v>648681</v>
      </c>
      <c r="I10" s="57">
        <v>26003</v>
      </c>
      <c r="J10" s="57">
        <v>132949</v>
      </c>
      <c r="K10" s="100">
        <v>5329</v>
      </c>
      <c r="L10" s="57">
        <v>14977</v>
      </c>
      <c r="M10" s="57">
        <f t="shared" si="0"/>
        <v>10255543</v>
      </c>
      <c r="N10" s="102">
        <v>37</v>
      </c>
    </row>
    <row r="11" spans="1:14" ht="15" customHeight="1">
      <c r="A11" s="54">
        <v>9</v>
      </c>
      <c r="B11" s="54" t="s">
        <v>127</v>
      </c>
      <c r="C11" s="54">
        <v>5160674</v>
      </c>
      <c r="D11" s="74">
        <v>1135348</v>
      </c>
      <c r="E11" s="74">
        <v>29867</v>
      </c>
      <c r="F11" s="77">
        <v>397452</v>
      </c>
      <c r="G11" s="57">
        <v>260212</v>
      </c>
      <c r="H11" s="57">
        <v>537987</v>
      </c>
      <c r="I11" s="57">
        <v>63429</v>
      </c>
      <c r="J11" s="57">
        <v>150057</v>
      </c>
      <c r="K11" s="100">
        <v>2132</v>
      </c>
      <c r="L11" s="57">
        <v>28927</v>
      </c>
      <c r="M11" s="57">
        <f t="shared" si="0"/>
        <v>7766085</v>
      </c>
      <c r="N11" s="102">
        <v>52</v>
      </c>
    </row>
    <row r="12" spans="1:14" ht="15" customHeight="1">
      <c r="A12" s="54">
        <v>10</v>
      </c>
      <c r="B12" s="54" t="s">
        <v>128</v>
      </c>
      <c r="C12" s="54">
        <v>10975317</v>
      </c>
      <c r="D12" s="74">
        <v>2414570</v>
      </c>
      <c r="E12" s="74">
        <v>41249</v>
      </c>
      <c r="F12" s="77">
        <v>750215</v>
      </c>
      <c r="G12" s="57">
        <v>77483</v>
      </c>
      <c r="H12" s="57">
        <v>1165516</v>
      </c>
      <c r="I12" s="57">
        <v>61929</v>
      </c>
      <c r="J12" s="57">
        <v>269899</v>
      </c>
      <c r="K12" s="100">
        <v>7558</v>
      </c>
      <c r="L12" s="57">
        <v>25200</v>
      </c>
      <c r="M12" s="57">
        <f t="shared" si="0"/>
        <v>15788936</v>
      </c>
      <c r="N12" s="102">
        <v>55</v>
      </c>
    </row>
    <row r="13" spans="1:14" ht="15" customHeight="1">
      <c r="A13" s="54">
        <v>11</v>
      </c>
      <c r="B13" s="54" t="s">
        <v>129</v>
      </c>
      <c r="C13" s="54">
        <v>15078820</v>
      </c>
      <c r="D13" s="74">
        <v>3317340</v>
      </c>
      <c r="E13" s="74">
        <v>39661</v>
      </c>
      <c r="F13" s="77">
        <v>894362</v>
      </c>
      <c r="G13" s="57">
        <v>137221</v>
      </c>
      <c r="H13" s="57">
        <v>2067604</v>
      </c>
      <c r="I13" s="57">
        <v>102046</v>
      </c>
      <c r="J13" s="57">
        <v>334145</v>
      </c>
      <c r="K13" s="100">
        <v>4845</v>
      </c>
      <c r="L13" s="57">
        <v>8850</v>
      </c>
      <c r="M13" s="57">
        <f t="shared" si="0"/>
        <v>21984894</v>
      </c>
      <c r="N13" s="102">
        <v>62</v>
      </c>
    </row>
    <row r="14" spans="1:14" ht="15" customHeight="1">
      <c r="A14" s="54">
        <v>12</v>
      </c>
      <c r="B14" s="54" t="s">
        <v>130</v>
      </c>
      <c r="C14" s="54">
        <v>4035336</v>
      </c>
      <c r="D14" s="74">
        <v>887774</v>
      </c>
      <c r="E14" s="74">
        <v>94649</v>
      </c>
      <c r="F14" s="77">
        <v>253962</v>
      </c>
      <c r="G14" s="57">
        <v>68318</v>
      </c>
      <c r="H14" s="57">
        <v>872024</v>
      </c>
      <c r="I14" s="57">
        <v>23817</v>
      </c>
      <c r="J14" s="57">
        <v>113372</v>
      </c>
      <c r="K14" s="100">
        <v>3876</v>
      </c>
      <c r="L14" s="57">
        <v>7500</v>
      </c>
      <c r="M14" s="57">
        <f t="shared" si="0"/>
        <v>6360628</v>
      </c>
      <c r="N14" s="102">
        <v>96</v>
      </c>
    </row>
    <row r="15" spans="1:14" ht="15" customHeight="1">
      <c r="A15" s="54">
        <v>13</v>
      </c>
      <c r="B15" s="54" t="s">
        <v>131</v>
      </c>
      <c r="C15" s="54">
        <v>5879390</v>
      </c>
      <c r="D15" s="74">
        <v>1293466</v>
      </c>
      <c r="E15" s="74">
        <v>39146</v>
      </c>
      <c r="F15" s="77">
        <v>443616</v>
      </c>
      <c r="G15" s="57">
        <v>427581</v>
      </c>
      <c r="H15" s="57">
        <v>991714</v>
      </c>
      <c r="I15" s="57">
        <v>29709</v>
      </c>
      <c r="J15" s="57">
        <v>130176</v>
      </c>
      <c r="K15" s="100">
        <v>2842</v>
      </c>
      <c r="L15" s="57">
        <v>20978</v>
      </c>
      <c r="M15" s="57">
        <f t="shared" si="0"/>
        <v>9258618</v>
      </c>
      <c r="N15" s="102">
        <v>100</v>
      </c>
    </row>
    <row r="16" spans="1:14" ht="15" customHeight="1">
      <c r="A16" s="54">
        <v>14</v>
      </c>
      <c r="B16" s="54" t="s">
        <v>132</v>
      </c>
      <c r="C16" s="54">
        <v>10925820</v>
      </c>
      <c r="D16" s="74">
        <v>2403680</v>
      </c>
      <c r="E16" s="74">
        <v>41243</v>
      </c>
      <c r="F16" s="77">
        <v>757451</v>
      </c>
      <c r="G16" s="57">
        <v>76204</v>
      </c>
      <c r="H16" s="57">
        <v>1264513</v>
      </c>
      <c r="I16" s="57">
        <v>121712</v>
      </c>
      <c r="J16" s="57">
        <v>301849</v>
      </c>
      <c r="K16" s="100">
        <v>7364</v>
      </c>
      <c r="L16" s="57">
        <v>26528</v>
      </c>
      <c r="M16" s="57">
        <f t="shared" si="0"/>
        <v>15926364</v>
      </c>
      <c r="N16" s="102">
        <v>107</v>
      </c>
    </row>
    <row r="17" spans="1:14" ht="15" customHeight="1">
      <c r="A17" s="54">
        <v>15</v>
      </c>
      <c r="B17" s="54" t="s">
        <v>133</v>
      </c>
      <c r="C17" s="54">
        <v>4504502</v>
      </c>
      <c r="D17" s="74">
        <v>990990</v>
      </c>
      <c r="E17" s="74">
        <v>26491</v>
      </c>
      <c r="F17" s="77">
        <v>279171</v>
      </c>
      <c r="G17" s="57">
        <v>67509</v>
      </c>
      <c r="H17" s="57">
        <v>658134</v>
      </c>
      <c r="I17" s="57">
        <v>20384</v>
      </c>
      <c r="J17" s="57">
        <v>100765</v>
      </c>
      <c r="K17" s="100">
        <v>2616</v>
      </c>
      <c r="L17" s="57">
        <v>26205</v>
      </c>
      <c r="M17" s="57">
        <f t="shared" si="0"/>
        <v>6676767</v>
      </c>
      <c r="N17" s="102">
        <v>110</v>
      </c>
    </row>
    <row r="18" spans="1:14" ht="15" customHeight="1">
      <c r="A18" s="54">
        <v>16</v>
      </c>
      <c r="B18" s="54" t="s">
        <v>134</v>
      </c>
      <c r="C18" s="54">
        <v>12280494</v>
      </c>
      <c r="D18" s="74">
        <v>2701710</v>
      </c>
      <c r="E18" s="74">
        <v>28898</v>
      </c>
      <c r="F18" s="77">
        <v>507243</v>
      </c>
      <c r="G18" s="57">
        <v>94330</v>
      </c>
      <c r="H18" s="57">
        <v>607595</v>
      </c>
      <c r="I18" s="57">
        <v>37291</v>
      </c>
      <c r="J18" s="57">
        <v>196383</v>
      </c>
      <c r="K18" s="100">
        <v>2984</v>
      </c>
      <c r="L18" s="57">
        <v>7800</v>
      </c>
      <c r="M18" s="57">
        <f t="shared" si="0"/>
        <v>16464728</v>
      </c>
      <c r="N18" s="102">
        <v>133</v>
      </c>
    </row>
    <row r="19" spans="1:14" ht="15" customHeight="1">
      <c r="A19" s="54">
        <v>17</v>
      </c>
      <c r="B19" s="54" t="s">
        <v>135</v>
      </c>
      <c r="C19" s="54">
        <v>7137679</v>
      </c>
      <c r="D19" s="74">
        <v>1570290</v>
      </c>
      <c r="E19" s="74">
        <v>27633</v>
      </c>
      <c r="F19" s="77">
        <v>531129</v>
      </c>
      <c r="G19" s="57">
        <v>88268</v>
      </c>
      <c r="H19" s="57">
        <v>833225</v>
      </c>
      <c r="I19" s="57">
        <v>46299</v>
      </c>
      <c r="J19" s="57">
        <v>105130</v>
      </c>
      <c r="K19" s="100">
        <v>4263</v>
      </c>
      <c r="L19" s="57">
        <v>19500</v>
      </c>
      <c r="M19" s="57">
        <f t="shared" si="0"/>
        <v>10363416</v>
      </c>
      <c r="N19" s="102">
        <v>134</v>
      </c>
    </row>
    <row r="20" spans="1:14" ht="15" customHeight="1">
      <c r="A20" s="54">
        <v>18</v>
      </c>
      <c r="B20" s="54" t="s">
        <v>136</v>
      </c>
      <c r="C20" s="54">
        <v>7527686</v>
      </c>
      <c r="D20" s="74">
        <v>1656091</v>
      </c>
      <c r="E20" s="74">
        <v>47312</v>
      </c>
      <c r="F20" s="77">
        <v>687252</v>
      </c>
      <c r="G20" s="57">
        <v>74058</v>
      </c>
      <c r="H20" s="57">
        <v>1205151</v>
      </c>
      <c r="I20" s="57">
        <v>90410</v>
      </c>
      <c r="J20" s="57">
        <v>234976</v>
      </c>
      <c r="K20" s="100">
        <v>9011</v>
      </c>
      <c r="L20" s="57">
        <v>13800</v>
      </c>
      <c r="M20" s="57">
        <f t="shared" si="0"/>
        <v>11545747</v>
      </c>
      <c r="N20" s="102">
        <v>158</v>
      </c>
    </row>
    <row r="21" spans="1:14" ht="15" customHeight="1">
      <c r="A21" s="54">
        <v>19</v>
      </c>
      <c r="B21" s="54" t="s">
        <v>137</v>
      </c>
      <c r="C21" s="54">
        <v>10192400</v>
      </c>
      <c r="D21" s="74">
        <v>2242330</v>
      </c>
      <c r="E21" s="74">
        <v>40775</v>
      </c>
      <c r="F21" s="77">
        <v>933443</v>
      </c>
      <c r="G21" s="57">
        <v>76212</v>
      </c>
      <c r="H21" s="57">
        <v>974480</v>
      </c>
      <c r="I21" s="57">
        <v>101045</v>
      </c>
      <c r="J21" s="57">
        <v>140213</v>
      </c>
      <c r="K21" s="100">
        <v>4548</v>
      </c>
      <c r="L21" s="57">
        <v>12578</v>
      </c>
      <c r="M21" s="57">
        <f t="shared" si="0"/>
        <v>14718024</v>
      </c>
      <c r="N21" s="102">
        <v>164</v>
      </c>
    </row>
    <row r="22" spans="1:14" ht="15" customHeight="1">
      <c r="A22" s="54">
        <v>20</v>
      </c>
      <c r="B22" s="54" t="s">
        <v>138</v>
      </c>
      <c r="C22" s="54">
        <v>6442622</v>
      </c>
      <c r="D22" s="74">
        <v>1417377</v>
      </c>
      <c r="E22" s="74">
        <v>34133</v>
      </c>
      <c r="F22" s="77">
        <v>511662</v>
      </c>
      <c r="G22" s="57">
        <v>72920</v>
      </c>
      <c r="H22" s="57">
        <v>1336938</v>
      </c>
      <c r="I22" s="57">
        <v>58086</v>
      </c>
      <c r="J22" s="57">
        <v>237818</v>
      </c>
      <c r="K22" s="100">
        <v>4263</v>
      </c>
      <c r="L22" s="57">
        <v>16050</v>
      </c>
      <c r="M22" s="57">
        <f t="shared" si="0"/>
        <v>10131869</v>
      </c>
      <c r="N22" s="102">
        <v>165</v>
      </c>
    </row>
    <row r="23" spans="1:14" ht="15" customHeight="1">
      <c r="A23" s="54">
        <v>21</v>
      </c>
      <c r="B23" s="54" t="s">
        <v>139</v>
      </c>
      <c r="C23" s="54">
        <v>10672405</v>
      </c>
      <c r="D23" s="74">
        <v>2347930</v>
      </c>
      <c r="E23" s="74">
        <v>39832</v>
      </c>
      <c r="F23" s="77">
        <v>715566</v>
      </c>
      <c r="G23" s="57">
        <v>379773</v>
      </c>
      <c r="H23" s="57">
        <v>1115628</v>
      </c>
      <c r="I23" s="57">
        <v>38901</v>
      </c>
      <c r="J23" s="57">
        <v>157406</v>
      </c>
      <c r="K23" s="100">
        <v>5910</v>
      </c>
      <c r="L23" s="57">
        <v>9300</v>
      </c>
      <c r="M23" s="57">
        <f t="shared" si="0"/>
        <v>15482651</v>
      </c>
      <c r="N23" s="102">
        <v>166</v>
      </c>
    </row>
    <row r="24" spans="1:14" ht="15" customHeight="1">
      <c r="A24" s="54">
        <v>22</v>
      </c>
      <c r="B24" s="54" t="s">
        <v>140</v>
      </c>
      <c r="C24" s="54">
        <v>3712145</v>
      </c>
      <c r="D24" s="74">
        <v>816672</v>
      </c>
      <c r="E24" s="74">
        <v>13884</v>
      </c>
      <c r="F24" s="77">
        <v>0</v>
      </c>
      <c r="G24" s="57">
        <v>124781</v>
      </c>
      <c r="H24" s="57">
        <v>607306</v>
      </c>
      <c r="I24" s="57">
        <v>48137</v>
      </c>
      <c r="J24" s="57">
        <v>67562</v>
      </c>
      <c r="K24" s="100">
        <v>1453</v>
      </c>
      <c r="L24" s="57">
        <v>4950</v>
      </c>
      <c r="M24" s="57">
        <f t="shared" si="0"/>
        <v>5396890</v>
      </c>
      <c r="N24" s="102">
        <v>170</v>
      </c>
    </row>
    <row r="25" spans="1:14" ht="15" customHeight="1">
      <c r="A25" s="54">
        <v>23</v>
      </c>
      <c r="B25" s="54" t="s">
        <v>141</v>
      </c>
      <c r="C25" s="54">
        <v>13342995</v>
      </c>
      <c r="D25" s="74">
        <v>2935460</v>
      </c>
      <c r="E25" s="74">
        <v>100814</v>
      </c>
      <c r="F25" s="77">
        <v>1063820</v>
      </c>
      <c r="G25" s="57">
        <v>83551</v>
      </c>
      <c r="H25" s="57">
        <v>1735180</v>
      </c>
      <c r="I25" s="57">
        <v>206054</v>
      </c>
      <c r="J25" s="57">
        <v>625322</v>
      </c>
      <c r="K25" s="100">
        <v>8971</v>
      </c>
      <c r="L25" s="57">
        <v>27705</v>
      </c>
      <c r="M25" s="57">
        <f t="shared" si="0"/>
        <v>20129872</v>
      </c>
      <c r="N25" s="102">
        <v>172</v>
      </c>
    </row>
    <row r="26" spans="1:14" ht="12.75">
      <c r="A26" s="54"/>
      <c r="B26" s="54" t="s">
        <v>142</v>
      </c>
      <c r="C26" s="54">
        <f>SUM(C3:C25)</f>
        <v>186797899</v>
      </c>
      <c r="D26" s="74">
        <f aca="true" t="shared" si="1" ref="D26:M26">SUM(D3:D25)</f>
        <v>41095545</v>
      </c>
      <c r="E26" s="74">
        <f t="shared" si="1"/>
        <v>877851</v>
      </c>
      <c r="F26" s="94">
        <f t="shared" si="1"/>
        <v>13048200</v>
      </c>
      <c r="G26" s="57">
        <f t="shared" si="1"/>
        <v>3325062</v>
      </c>
      <c r="H26" s="57">
        <f t="shared" si="1"/>
        <v>22964047</v>
      </c>
      <c r="I26" s="54">
        <f t="shared" si="1"/>
        <v>1457723</v>
      </c>
      <c r="J26" s="54">
        <f t="shared" si="1"/>
        <v>4408795</v>
      </c>
      <c r="K26" s="101">
        <f t="shared" si="1"/>
        <v>119120</v>
      </c>
      <c r="L26" s="54">
        <f t="shared" si="1"/>
        <v>337231</v>
      </c>
      <c r="M26" s="54">
        <f t="shared" si="1"/>
        <v>274431473</v>
      </c>
      <c r="N26" s="54"/>
    </row>
    <row r="27" spans="3:12" s="98" customFormat="1" ht="12.75">
      <c r="C27" s="98">
        <v>186797899</v>
      </c>
      <c r="D27" s="98">
        <v>41095545</v>
      </c>
      <c r="E27" s="98">
        <v>877851</v>
      </c>
      <c r="F27" s="98">
        <v>13048200</v>
      </c>
      <c r="G27" s="98">
        <v>3325062</v>
      </c>
      <c r="H27" s="98">
        <v>22964047</v>
      </c>
      <c r="I27" s="98">
        <v>1457723</v>
      </c>
      <c r="J27" s="98">
        <v>4408795</v>
      </c>
      <c r="K27" s="98">
        <v>119120</v>
      </c>
      <c r="L27" s="98">
        <v>337231</v>
      </c>
    </row>
    <row r="28" spans="3:13" s="98" customFormat="1" ht="12.75">
      <c r="C28" s="98">
        <f>C27-C26</f>
        <v>0</v>
      </c>
      <c r="D28" s="98">
        <f aca="true" t="shared" si="2" ref="D28:M28">D27-D26</f>
        <v>0</v>
      </c>
      <c r="E28" s="98">
        <f t="shared" si="2"/>
        <v>0</v>
      </c>
      <c r="F28" s="98">
        <f t="shared" si="2"/>
        <v>0</v>
      </c>
      <c r="G28" s="98">
        <f t="shared" si="2"/>
        <v>0</v>
      </c>
      <c r="H28" s="98">
        <f t="shared" si="2"/>
        <v>0</v>
      </c>
      <c r="I28" s="98">
        <f t="shared" si="2"/>
        <v>0</v>
      </c>
      <c r="J28" s="98">
        <f t="shared" si="2"/>
        <v>0</v>
      </c>
      <c r="K28" s="98">
        <f t="shared" si="2"/>
        <v>0</v>
      </c>
      <c r="L28" s="98">
        <f t="shared" si="2"/>
        <v>0</v>
      </c>
      <c r="M28" s="98">
        <f t="shared" si="2"/>
        <v>-274431473</v>
      </c>
    </row>
    <row r="36" ht="12.75">
      <c r="D36" s="86"/>
    </row>
    <row r="37" ht="12.75">
      <c r="D37" s="86"/>
    </row>
    <row r="40" ht="12.75">
      <c r="D40" s="86"/>
    </row>
    <row r="41" ht="12.75">
      <c r="D41" s="86"/>
    </row>
    <row r="46" spans="4:6" ht="12.75">
      <c r="D46" s="86"/>
      <c r="F46" s="22"/>
    </row>
    <row r="63" ht="12.75">
      <c r="D63" s="86"/>
    </row>
    <row r="76" ht="12.75">
      <c r="A7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W73"/>
  <sheetViews>
    <sheetView zoomScale="95" zoomScaleNormal="95" zoomScalePageLayoutView="0" workbookViewId="0" topLeftCell="A1">
      <pane xSplit="2" ySplit="4" topLeftCell="C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00390625" defaultRowHeight="12.75"/>
  <cols>
    <col min="1" max="1" width="4.00390625" style="85" customWidth="1"/>
    <col min="2" max="2" width="10.00390625" style="85" customWidth="1"/>
    <col min="3" max="3" width="11.375" style="85" customWidth="1"/>
    <col min="4" max="11" width="8.875" style="85" customWidth="1"/>
    <col min="12" max="12" width="10.625" style="85" customWidth="1"/>
    <col min="13" max="13" width="9.00390625" style="85" bestFit="1" customWidth="1"/>
    <col min="14" max="14" width="12.125" style="85" customWidth="1"/>
    <col min="15" max="15" width="10.75390625" style="85" customWidth="1"/>
    <col min="16" max="16" width="10.00390625" style="85" customWidth="1"/>
    <col min="17" max="17" width="8.875" style="85" customWidth="1"/>
    <col min="18" max="18" width="10.375" style="85" customWidth="1"/>
    <col min="19" max="19" width="9.375" style="85" bestFit="1" customWidth="1"/>
    <col min="20" max="20" width="9.00390625" style="85" bestFit="1" customWidth="1"/>
    <col min="21" max="22" width="9.375" style="85" bestFit="1" customWidth="1"/>
    <col min="23" max="23" width="11.00390625" style="85" customWidth="1"/>
    <col min="24" max="16384" width="8.875" style="85" customWidth="1"/>
  </cols>
  <sheetData>
    <row r="2" spans="1:16" s="87" customFormat="1" ht="12.75">
      <c r="A2" s="85"/>
      <c r="B2" s="87" t="s">
        <v>153</v>
      </c>
      <c r="C2" s="85"/>
      <c r="D2" s="85"/>
      <c r="E2" s="85"/>
      <c r="F2" s="85"/>
      <c r="G2" s="88"/>
      <c r="H2" s="88"/>
      <c r="I2" s="88"/>
      <c r="J2" s="88"/>
      <c r="K2" s="85"/>
      <c r="L2" s="85"/>
      <c r="M2" s="85"/>
      <c r="N2" s="85"/>
      <c r="O2" s="85">
        <v>25010100</v>
      </c>
      <c r="P2" s="87">
        <v>25010300</v>
      </c>
    </row>
    <row r="3" spans="1:23" s="89" customFormat="1" ht="12.75" customHeight="1">
      <c r="A3" s="129" t="s">
        <v>148</v>
      </c>
      <c r="B3" s="130" t="s">
        <v>149</v>
      </c>
      <c r="C3" s="126" t="s">
        <v>150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32" t="s">
        <v>143</v>
      </c>
      <c r="P3" s="133"/>
      <c r="Q3" s="133"/>
      <c r="R3" s="133"/>
      <c r="S3" s="133"/>
      <c r="T3" s="133"/>
      <c r="U3" s="133"/>
      <c r="V3" s="134"/>
      <c r="W3" s="124" t="s">
        <v>163</v>
      </c>
    </row>
    <row r="4" spans="1:23" s="92" customFormat="1" ht="45" customHeight="1">
      <c r="A4" s="125"/>
      <c r="B4" s="131"/>
      <c r="C4" s="90">
        <v>2110</v>
      </c>
      <c r="D4" s="90">
        <v>2120</v>
      </c>
      <c r="E4" s="90">
        <v>2210</v>
      </c>
      <c r="F4" s="90">
        <v>2220</v>
      </c>
      <c r="G4" s="90">
        <v>2240</v>
      </c>
      <c r="H4" s="90">
        <v>2271</v>
      </c>
      <c r="I4" s="90">
        <v>2272</v>
      </c>
      <c r="J4" s="90">
        <v>2273</v>
      </c>
      <c r="K4" s="90">
        <v>2800</v>
      </c>
      <c r="L4" s="90">
        <v>3110</v>
      </c>
      <c r="M4" s="90">
        <v>3132</v>
      </c>
      <c r="N4" s="90">
        <v>2020</v>
      </c>
      <c r="O4" s="91" t="s">
        <v>144</v>
      </c>
      <c r="P4" s="91" t="s">
        <v>145</v>
      </c>
      <c r="Q4" s="91" t="s">
        <v>146</v>
      </c>
      <c r="R4" s="91" t="s">
        <v>147</v>
      </c>
      <c r="S4" s="90">
        <v>25020200</v>
      </c>
      <c r="T4" s="90">
        <v>602100</v>
      </c>
      <c r="U4" s="90">
        <v>602400</v>
      </c>
      <c r="V4" s="90">
        <v>41051100</v>
      </c>
      <c r="W4" s="125"/>
    </row>
    <row r="5" spans="1:23" ht="15" customHeight="1">
      <c r="A5" s="77">
        <v>1</v>
      </c>
      <c r="B5" s="77" t="s">
        <v>119</v>
      </c>
      <c r="C5" s="77">
        <v>173464</v>
      </c>
      <c r="D5" s="77">
        <v>38162</v>
      </c>
      <c r="E5" s="77">
        <v>6832</v>
      </c>
      <c r="F5" s="77">
        <v>0</v>
      </c>
      <c r="G5" s="77">
        <v>12274</v>
      </c>
      <c r="H5" s="77">
        <v>6239</v>
      </c>
      <c r="I5" s="77">
        <v>4136</v>
      </c>
      <c r="J5" s="77">
        <v>4136</v>
      </c>
      <c r="K5" s="77">
        <v>0</v>
      </c>
      <c r="L5" s="77">
        <v>24166</v>
      </c>
      <c r="M5" s="77"/>
      <c r="N5" s="77">
        <f>SUM(C5:M5)</f>
        <v>269409</v>
      </c>
      <c r="O5" s="77">
        <v>269409</v>
      </c>
      <c r="P5" s="77">
        <v>0</v>
      </c>
      <c r="Q5" s="77"/>
      <c r="R5" s="77"/>
      <c r="S5" s="77"/>
      <c r="T5" s="77"/>
      <c r="U5" s="77"/>
      <c r="V5" s="77"/>
      <c r="W5" s="77">
        <f>SUM(O5:V5)</f>
        <v>269409</v>
      </c>
    </row>
    <row r="6" spans="1:23" ht="15" customHeight="1">
      <c r="A6" s="77">
        <v>2</v>
      </c>
      <c r="B6" s="77" t="s">
        <v>120</v>
      </c>
      <c r="C6" s="77">
        <v>13504</v>
      </c>
      <c r="D6" s="77">
        <v>2971</v>
      </c>
      <c r="E6" s="77">
        <v>1389</v>
      </c>
      <c r="F6" s="77">
        <v>0</v>
      </c>
      <c r="G6" s="77">
        <v>2315</v>
      </c>
      <c r="H6" s="77">
        <v>485</v>
      </c>
      <c r="I6" s="77">
        <v>328</v>
      </c>
      <c r="J6" s="77">
        <v>328</v>
      </c>
      <c r="K6" s="77">
        <v>0</v>
      </c>
      <c r="L6" s="77">
        <v>0</v>
      </c>
      <c r="M6" s="77"/>
      <c r="N6" s="77">
        <f aca="true" t="shared" si="0" ref="N6:N27">SUM(C6:M6)</f>
        <v>21320</v>
      </c>
      <c r="O6" s="77">
        <v>21320</v>
      </c>
      <c r="P6" s="77">
        <v>0</v>
      </c>
      <c r="Q6" s="77"/>
      <c r="R6" s="77"/>
      <c r="S6" s="77"/>
      <c r="T6" s="77"/>
      <c r="U6" s="77"/>
      <c r="V6" s="77"/>
      <c r="W6" s="77">
        <f aca="true" t="shared" si="1" ref="W6:W27">SUM(O6:V6)</f>
        <v>21320</v>
      </c>
    </row>
    <row r="7" spans="1:23" ht="15" customHeight="1">
      <c r="A7" s="77">
        <v>3</v>
      </c>
      <c r="B7" s="77" t="s">
        <v>121</v>
      </c>
      <c r="C7" s="77">
        <v>127539</v>
      </c>
      <c r="D7" s="77">
        <v>28059</v>
      </c>
      <c r="E7" s="77">
        <v>350</v>
      </c>
      <c r="F7" s="77">
        <v>295</v>
      </c>
      <c r="G7" s="78">
        <v>0</v>
      </c>
      <c r="H7" s="77">
        <v>13301</v>
      </c>
      <c r="I7" s="77">
        <v>11511</v>
      </c>
      <c r="J7" s="77">
        <v>9702</v>
      </c>
      <c r="K7" s="77">
        <v>0</v>
      </c>
      <c r="L7" s="77">
        <v>27640</v>
      </c>
      <c r="M7" s="77"/>
      <c r="N7" s="77">
        <f t="shared" si="0"/>
        <v>218397</v>
      </c>
      <c r="O7" s="77">
        <v>218397</v>
      </c>
      <c r="P7" s="77">
        <v>0</v>
      </c>
      <c r="Q7" s="77"/>
      <c r="R7" s="77"/>
      <c r="S7" s="77"/>
      <c r="T7" s="77"/>
      <c r="U7" s="77"/>
      <c r="V7" s="77"/>
      <c r="W7" s="77">
        <f t="shared" si="1"/>
        <v>218397</v>
      </c>
    </row>
    <row r="8" spans="1:23" ht="15" customHeight="1">
      <c r="A8" s="77">
        <v>4</v>
      </c>
      <c r="B8" s="77" t="s">
        <v>122</v>
      </c>
      <c r="C8" s="77">
        <v>40984</v>
      </c>
      <c r="D8" s="77">
        <v>9016</v>
      </c>
      <c r="E8" s="77">
        <v>12339</v>
      </c>
      <c r="F8" s="77">
        <v>67</v>
      </c>
      <c r="G8" s="77">
        <v>1788</v>
      </c>
      <c r="H8" s="77">
        <v>1481</v>
      </c>
      <c r="I8" s="77">
        <v>992</v>
      </c>
      <c r="J8" s="77">
        <v>992</v>
      </c>
      <c r="K8" s="77">
        <v>2288</v>
      </c>
      <c r="L8" s="77">
        <v>8537</v>
      </c>
      <c r="M8" s="77"/>
      <c r="N8" s="77">
        <f t="shared" si="0"/>
        <v>78484</v>
      </c>
      <c r="O8" s="77">
        <v>64756</v>
      </c>
      <c r="P8" s="77">
        <v>13728</v>
      </c>
      <c r="Q8" s="77"/>
      <c r="R8" s="77"/>
      <c r="S8" s="77"/>
      <c r="T8" s="77"/>
      <c r="U8" s="77"/>
      <c r="V8" s="77"/>
      <c r="W8" s="77">
        <f t="shared" si="1"/>
        <v>78484</v>
      </c>
    </row>
    <row r="9" spans="1:23" ht="15" customHeight="1">
      <c r="A9" s="77">
        <v>5</v>
      </c>
      <c r="B9" s="77" t="s">
        <v>123</v>
      </c>
      <c r="C9" s="77">
        <v>31640</v>
      </c>
      <c r="D9" s="77">
        <v>6961</v>
      </c>
      <c r="E9" s="77">
        <v>1500</v>
      </c>
      <c r="F9" s="77">
        <v>194</v>
      </c>
      <c r="G9" s="77">
        <v>0</v>
      </c>
      <c r="H9" s="77">
        <v>1152</v>
      </c>
      <c r="I9" s="77">
        <v>768</v>
      </c>
      <c r="J9" s="77">
        <v>768</v>
      </c>
      <c r="K9" s="77">
        <v>110</v>
      </c>
      <c r="L9" s="77">
        <v>7650</v>
      </c>
      <c r="M9" s="77"/>
      <c r="N9" s="77">
        <f t="shared" si="0"/>
        <v>50743</v>
      </c>
      <c r="O9" s="77">
        <v>50083</v>
      </c>
      <c r="P9" s="77">
        <v>660</v>
      </c>
      <c r="Q9" s="77"/>
      <c r="R9" s="77"/>
      <c r="S9" s="77"/>
      <c r="T9" s="77"/>
      <c r="U9" s="77"/>
      <c r="V9" s="77"/>
      <c r="W9" s="77">
        <f t="shared" si="1"/>
        <v>50743</v>
      </c>
    </row>
    <row r="10" spans="1:23" ht="15" customHeight="1">
      <c r="A10" s="77">
        <v>6</v>
      </c>
      <c r="B10" s="77" t="s">
        <v>124</v>
      </c>
      <c r="C10" s="77">
        <v>453960</v>
      </c>
      <c r="D10" s="77">
        <v>99871</v>
      </c>
      <c r="E10" s="77">
        <v>12370</v>
      </c>
      <c r="F10" s="77">
        <v>0</v>
      </c>
      <c r="G10" s="77">
        <v>26846</v>
      </c>
      <c r="H10" s="77">
        <v>8470</v>
      </c>
      <c r="I10" s="77">
        <v>5445</v>
      </c>
      <c r="J10" s="77">
        <v>7245</v>
      </c>
      <c r="K10" s="77">
        <v>174</v>
      </c>
      <c r="L10" s="77">
        <v>67746</v>
      </c>
      <c r="M10" s="77"/>
      <c r="N10" s="77">
        <f t="shared" si="0"/>
        <v>682127</v>
      </c>
      <c r="O10" s="77">
        <v>681083</v>
      </c>
      <c r="P10" s="77">
        <v>1044</v>
      </c>
      <c r="Q10" s="77"/>
      <c r="R10" s="77"/>
      <c r="S10" s="77"/>
      <c r="T10" s="77"/>
      <c r="U10" s="77"/>
      <c r="V10" s="77"/>
      <c r="W10" s="77">
        <f t="shared" si="1"/>
        <v>682127</v>
      </c>
    </row>
    <row r="11" spans="1:23" ht="15" customHeight="1">
      <c r="A11" s="77">
        <v>7</v>
      </c>
      <c r="B11" s="77" t="s">
        <v>125</v>
      </c>
      <c r="C11" s="77">
        <v>36608</v>
      </c>
      <c r="D11" s="77">
        <v>8054</v>
      </c>
      <c r="E11" s="77">
        <v>2600</v>
      </c>
      <c r="F11" s="77">
        <v>0</v>
      </c>
      <c r="G11" s="77">
        <v>0</v>
      </c>
      <c r="H11" s="77">
        <v>1080</v>
      </c>
      <c r="I11" s="77">
        <v>720</v>
      </c>
      <c r="J11" s="77">
        <v>720</v>
      </c>
      <c r="K11" s="77">
        <v>0</v>
      </c>
      <c r="L11" s="77">
        <v>0</v>
      </c>
      <c r="M11" s="77"/>
      <c r="N11" s="77">
        <f t="shared" si="0"/>
        <v>49782</v>
      </c>
      <c r="O11" s="77">
        <v>49782</v>
      </c>
      <c r="P11" s="77">
        <v>0</v>
      </c>
      <c r="Q11" s="77"/>
      <c r="R11" s="77"/>
      <c r="S11" s="77"/>
      <c r="T11" s="77"/>
      <c r="U11" s="77"/>
      <c r="V11" s="77"/>
      <c r="W11" s="77">
        <f t="shared" si="1"/>
        <v>49782</v>
      </c>
    </row>
    <row r="12" spans="1:23" ht="15" customHeight="1">
      <c r="A12" s="77">
        <v>8</v>
      </c>
      <c r="B12" s="77" t="s">
        <v>126</v>
      </c>
      <c r="C12" s="77">
        <v>27872</v>
      </c>
      <c r="D12" s="77">
        <v>6132</v>
      </c>
      <c r="E12" s="77">
        <v>1261</v>
      </c>
      <c r="F12" s="77">
        <v>344</v>
      </c>
      <c r="G12" s="77">
        <v>0</v>
      </c>
      <c r="H12" s="77">
        <v>1013</v>
      </c>
      <c r="I12" s="77">
        <v>672</v>
      </c>
      <c r="J12" s="77">
        <v>672</v>
      </c>
      <c r="K12" s="77">
        <v>0</v>
      </c>
      <c r="L12" s="77">
        <v>6211</v>
      </c>
      <c r="M12" s="77"/>
      <c r="N12" s="77">
        <f t="shared" si="0"/>
        <v>44177</v>
      </c>
      <c r="O12" s="77">
        <v>44177</v>
      </c>
      <c r="P12" s="77">
        <v>0</v>
      </c>
      <c r="Q12" s="77"/>
      <c r="R12" s="77"/>
      <c r="S12" s="77"/>
      <c r="T12" s="77"/>
      <c r="U12" s="77"/>
      <c r="V12" s="77"/>
      <c r="W12" s="77">
        <f t="shared" si="1"/>
        <v>44177</v>
      </c>
    </row>
    <row r="13" spans="1:23" ht="15" customHeight="1">
      <c r="A13" s="77">
        <v>9</v>
      </c>
      <c r="B13" s="77" t="s">
        <v>127</v>
      </c>
      <c r="C13" s="77">
        <v>67312</v>
      </c>
      <c r="D13" s="77">
        <v>14809</v>
      </c>
      <c r="E13" s="77">
        <v>3054</v>
      </c>
      <c r="F13" s="77">
        <v>204</v>
      </c>
      <c r="G13" s="77">
        <v>14826</v>
      </c>
      <c r="H13" s="77">
        <v>2448</v>
      </c>
      <c r="I13" s="77">
        <v>1600</v>
      </c>
      <c r="J13" s="77">
        <v>1600</v>
      </c>
      <c r="K13" s="77">
        <v>0</v>
      </c>
      <c r="L13" s="77">
        <v>0</v>
      </c>
      <c r="M13" s="77"/>
      <c r="N13" s="77">
        <f t="shared" si="0"/>
        <v>105853</v>
      </c>
      <c r="O13" s="77">
        <v>105853</v>
      </c>
      <c r="P13" s="77">
        <v>0</v>
      </c>
      <c r="Q13" s="77"/>
      <c r="R13" s="77"/>
      <c r="S13" s="77"/>
      <c r="T13" s="77"/>
      <c r="U13" s="77"/>
      <c r="V13" s="77"/>
      <c r="W13" s="77">
        <f t="shared" si="1"/>
        <v>105853</v>
      </c>
    </row>
    <row r="14" spans="1:23" ht="15" customHeight="1">
      <c r="A14" s="77">
        <v>10</v>
      </c>
      <c r="B14" s="77" t="s">
        <v>128</v>
      </c>
      <c r="C14" s="77">
        <v>393534</v>
      </c>
      <c r="D14" s="77">
        <v>86577</v>
      </c>
      <c r="E14" s="77">
        <v>11898</v>
      </c>
      <c r="F14" s="77">
        <v>333</v>
      </c>
      <c r="G14" s="77">
        <v>48005</v>
      </c>
      <c r="H14" s="77">
        <v>9329</v>
      </c>
      <c r="I14" s="77">
        <v>7542</v>
      </c>
      <c r="J14" s="77">
        <v>8217</v>
      </c>
      <c r="K14" s="77">
        <v>0</v>
      </c>
      <c r="L14" s="77">
        <v>26506</v>
      </c>
      <c r="M14" s="77"/>
      <c r="N14" s="77">
        <f t="shared" si="0"/>
        <v>591941</v>
      </c>
      <c r="O14" s="77">
        <v>591941</v>
      </c>
      <c r="P14" s="77">
        <v>0</v>
      </c>
      <c r="Q14" s="77"/>
      <c r="R14" s="77"/>
      <c r="S14" s="77"/>
      <c r="T14" s="77"/>
      <c r="U14" s="77"/>
      <c r="V14" s="77"/>
      <c r="W14" s="77">
        <f t="shared" si="1"/>
        <v>591941</v>
      </c>
    </row>
    <row r="15" spans="1:23" ht="15" customHeight="1">
      <c r="A15" s="77">
        <v>11</v>
      </c>
      <c r="B15" s="77" t="s">
        <v>129</v>
      </c>
      <c r="C15" s="77">
        <v>127674</v>
      </c>
      <c r="D15" s="77">
        <v>28088</v>
      </c>
      <c r="E15" s="77">
        <v>15141</v>
      </c>
      <c r="F15" s="77">
        <v>295</v>
      </c>
      <c r="G15" s="77">
        <v>25920</v>
      </c>
      <c r="H15" s="77">
        <v>12197</v>
      </c>
      <c r="I15" s="77">
        <v>9205</v>
      </c>
      <c r="J15" s="77">
        <v>7385</v>
      </c>
      <c r="K15" s="77">
        <v>0</v>
      </c>
      <c r="L15" s="77">
        <v>10239</v>
      </c>
      <c r="M15" s="77"/>
      <c r="N15" s="77">
        <f t="shared" si="0"/>
        <v>236144</v>
      </c>
      <c r="O15" s="77">
        <v>236144</v>
      </c>
      <c r="P15" s="77">
        <v>0</v>
      </c>
      <c r="Q15" s="77"/>
      <c r="R15" s="77"/>
      <c r="S15" s="77"/>
      <c r="T15" s="77"/>
      <c r="U15" s="77"/>
      <c r="V15" s="77"/>
      <c r="W15" s="77">
        <f t="shared" si="1"/>
        <v>236144</v>
      </c>
    </row>
    <row r="16" spans="1:23" ht="15" customHeight="1">
      <c r="A16" s="77">
        <v>12</v>
      </c>
      <c r="B16" s="77" t="s">
        <v>130</v>
      </c>
      <c r="C16" s="77">
        <v>4976</v>
      </c>
      <c r="D16" s="77">
        <v>1095</v>
      </c>
      <c r="E16" s="77">
        <v>1344</v>
      </c>
      <c r="F16" s="77">
        <v>0</v>
      </c>
      <c r="G16" s="77">
        <v>0</v>
      </c>
      <c r="H16" s="77">
        <v>173</v>
      </c>
      <c r="I16" s="77">
        <v>120</v>
      </c>
      <c r="J16" s="77">
        <v>120</v>
      </c>
      <c r="K16" s="77">
        <v>0</v>
      </c>
      <c r="L16" s="77">
        <v>0</v>
      </c>
      <c r="M16" s="77"/>
      <c r="N16" s="77">
        <f t="shared" si="0"/>
        <v>7828</v>
      </c>
      <c r="O16" s="77">
        <v>7828</v>
      </c>
      <c r="P16" s="77">
        <v>0</v>
      </c>
      <c r="Q16" s="77"/>
      <c r="R16" s="77"/>
      <c r="S16" s="77"/>
      <c r="T16" s="77"/>
      <c r="U16" s="77"/>
      <c r="V16" s="77"/>
      <c r="W16" s="77">
        <f t="shared" si="1"/>
        <v>7828</v>
      </c>
    </row>
    <row r="17" spans="1:23" ht="15" customHeight="1">
      <c r="A17" s="77">
        <v>13</v>
      </c>
      <c r="B17" s="77" t="s">
        <v>131</v>
      </c>
      <c r="C17" s="77">
        <v>20097</v>
      </c>
      <c r="D17" s="77">
        <v>4421</v>
      </c>
      <c r="E17" s="77">
        <v>2456</v>
      </c>
      <c r="F17" s="77">
        <v>362</v>
      </c>
      <c r="G17" s="77">
        <v>3070</v>
      </c>
      <c r="H17" s="77">
        <v>725</v>
      </c>
      <c r="I17" s="77">
        <v>486</v>
      </c>
      <c r="J17" s="77">
        <v>486</v>
      </c>
      <c r="K17" s="77">
        <v>0</v>
      </c>
      <c r="L17" s="77">
        <v>35488</v>
      </c>
      <c r="M17" s="77"/>
      <c r="N17" s="77">
        <f t="shared" si="0"/>
        <v>67591</v>
      </c>
      <c r="O17" s="77">
        <v>32103</v>
      </c>
      <c r="P17" s="77">
        <v>0</v>
      </c>
      <c r="Q17" s="77"/>
      <c r="R17" s="77"/>
      <c r="S17" s="77"/>
      <c r="T17" s="77"/>
      <c r="U17" s="77">
        <v>35488</v>
      </c>
      <c r="V17" s="77"/>
      <c r="W17" s="77">
        <f t="shared" si="1"/>
        <v>67591</v>
      </c>
    </row>
    <row r="18" spans="1:23" ht="15" customHeight="1">
      <c r="A18" s="77">
        <v>14</v>
      </c>
      <c r="B18" s="77" t="s">
        <v>132</v>
      </c>
      <c r="C18" s="77">
        <v>9544</v>
      </c>
      <c r="D18" s="77">
        <v>2100</v>
      </c>
      <c r="E18" s="77">
        <v>1378</v>
      </c>
      <c r="F18" s="77">
        <v>115</v>
      </c>
      <c r="G18" s="77">
        <v>1630</v>
      </c>
      <c r="H18" s="77">
        <v>341</v>
      </c>
      <c r="I18" s="77">
        <v>232</v>
      </c>
      <c r="J18" s="77">
        <v>232</v>
      </c>
      <c r="K18" s="77">
        <v>80</v>
      </c>
      <c r="L18" s="77">
        <v>0</v>
      </c>
      <c r="M18" s="77"/>
      <c r="N18" s="77">
        <f t="shared" si="0"/>
        <v>15652</v>
      </c>
      <c r="O18" s="77">
        <v>15172</v>
      </c>
      <c r="P18" s="77">
        <v>480</v>
      </c>
      <c r="Q18" s="77"/>
      <c r="R18" s="77"/>
      <c r="S18" s="77"/>
      <c r="T18" s="77"/>
      <c r="U18" s="77"/>
      <c r="V18" s="77"/>
      <c r="W18" s="77">
        <f t="shared" si="1"/>
        <v>15652</v>
      </c>
    </row>
    <row r="19" spans="1:23" ht="15" customHeight="1">
      <c r="A19" s="77">
        <v>15</v>
      </c>
      <c r="B19" s="77" t="s">
        <v>133</v>
      </c>
      <c r="C19" s="77">
        <v>6048</v>
      </c>
      <c r="D19" s="77">
        <v>1331</v>
      </c>
      <c r="E19" s="77">
        <v>615</v>
      </c>
      <c r="F19" s="77">
        <v>74</v>
      </c>
      <c r="G19" s="77">
        <v>1025</v>
      </c>
      <c r="H19" s="77">
        <v>216</v>
      </c>
      <c r="I19" s="77">
        <v>144</v>
      </c>
      <c r="J19" s="77">
        <v>144</v>
      </c>
      <c r="K19" s="77">
        <v>0</v>
      </c>
      <c r="L19" s="77">
        <v>0</v>
      </c>
      <c r="M19" s="77"/>
      <c r="N19" s="77">
        <f t="shared" si="0"/>
        <v>9597</v>
      </c>
      <c r="O19" s="77">
        <v>9597</v>
      </c>
      <c r="P19" s="77">
        <v>0</v>
      </c>
      <c r="Q19" s="77"/>
      <c r="R19" s="77"/>
      <c r="S19" s="77"/>
      <c r="T19" s="77"/>
      <c r="U19" s="77"/>
      <c r="V19" s="77"/>
      <c r="W19" s="77">
        <f t="shared" si="1"/>
        <v>9597</v>
      </c>
    </row>
    <row r="20" spans="1:23" ht="15" customHeight="1">
      <c r="A20" s="77">
        <v>16</v>
      </c>
      <c r="B20" s="77" t="s">
        <v>134</v>
      </c>
      <c r="C20" s="77">
        <v>719478</v>
      </c>
      <c r="D20" s="77">
        <v>158285</v>
      </c>
      <c r="E20" s="77">
        <v>66366</v>
      </c>
      <c r="F20" s="77">
        <v>2349</v>
      </c>
      <c r="G20" s="77">
        <v>66366</v>
      </c>
      <c r="H20" s="77">
        <v>20438</v>
      </c>
      <c r="I20" s="77">
        <v>12177</v>
      </c>
      <c r="J20" s="77">
        <v>23904</v>
      </c>
      <c r="K20" s="77">
        <v>0</v>
      </c>
      <c r="L20" s="77">
        <v>55521</v>
      </c>
      <c r="M20" s="77"/>
      <c r="N20" s="77">
        <f t="shared" si="0"/>
        <v>1124884</v>
      </c>
      <c r="O20" s="77">
        <v>1124884</v>
      </c>
      <c r="P20" s="77">
        <v>0</v>
      </c>
      <c r="Q20" s="77"/>
      <c r="R20" s="77"/>
      <c r="S20" s="77"/>
      <c r="T20" s="77"/>
      <c r="U20" s="77"/>
      <c r="V20" s="77"/>
      <c r="W20" s="77">
        <f t="shared" si="1"/>
        <v>1124884</v>
      </c>
    </row>
    <row r="21" spans="1:23" ht="15" customHeight="1">
      <c r="A21" s="77">
        <v>17</v>
      </c>
      <c r="B21" s="77" t="s">
        <v>135</v>
      </c>
      <c r="C21" s="77">
        <v>15328</v>
      </c>
      <c r="D21" s="77">
        <v>3372</v>
      </c>
      <c r="E21" s="77">
        <v>1530</v>
      </c>
      <c r="F21" s="77">
        <v>188</v>
      </c>
      <c r="G21" s="77">
        <v>2550</v>
      </c>
      <c r="H21" s="77">
        <v>557</v>
      </c>
      <c r="I21" s="77">
        <v>368</v>
      </c>
      <c r="J21" s="77">
        <v>368</v>
      </c>
      <c r="K21" s="77">
        <v>0</v>
      </c>
      <c r="L21" s="77">
        <v>0</v>
      </c>
      <c r="M21" s="77"/>
      <c r="N21" s="77">
        <f t="shared" si="0"/>
        <v>24261</v>
      </c>
      <c r="O21" s="77">
        <v>24261</v>
      </c>
      <c r="P21" s="77">
        <v>0</v>
      </c>
      <c r="Q21" s="77"/>
      <c r="R21" s="77"/>
      <c r="S21" s="77"/>
      <c r="T21" s="77"/>
      <c r="U21" s="77"/>
      <c r="V21" s="77"/>
      <c r="W21" s="77">
        <f t="shared" si="1"/>
        <v>24261</v>
      </c>
    </row>
    <row r="22" spans="1:23" ht="15" customHeight="1">
      <c r="A22" s="77">
        <v>18</v>
      </c>
      <c r="B22" s="77" t="s">
        <v>136</v>
      </c>
      <c r="C22" s="77">
        <v>73098</v>
      </c>
      <c r="D22" s="77">
        <v>16082</v>
      </c>
      <c r="E22" s="77">
        <v>9720</v>
      </c>
      <c r="F22" s="77">
        <v>808</v>
      </c>
      <c r="G22" s="77">
        <v>0</v>
      </c>
      <c r="H22" s="77">
        <v>1440</v>
      </c>
      <c r="I22" s="77">
        <v>900</v>
      </c>
      <c r="J22" s="77">
        <v>1305</v>
      </c>
      <c r="K22" s="77">
        <v>0</v>
      </c>
      <c r="L22" s="77">
        <v>0</v>
      </c>
      <c r="M22" s="77"/>
      <c r="N22" s="77">
        <f t="shared" si="0"/>
        <v>103353</v>
      </c>
      <c r="O22" s="77">
        <v>103353</v>
      </c>
      <c r="P22" s="77">
        <v>0</v>
      </c>
      <c r="Q22" s="77"/>
      <c r="R22" s="77"/>
      <c r="S22" s="77"/>
      <c r="T22" s="77"/>
      <c r="U22" s="77"/>
      <c r="V22" s="77"/>
      <c r="W22" s="77">
        <f t="shared" si="1"/>
        <v>103353</v>
      </c>
    </row>
    <row r="23" spans="1:23" ht="15" customHeight="1">
      <c r="A23" s="77">
        <v>19</v>
      </c>
      <c r="B23" s="77" t="s">
        <v>137</v>
      </c>
      <c r="C23" s="77">
        <v>94347</v>
      </c>
      <c r="D23" s="77">
        <v>20756</v>
      </c>
      <c r="E23" s="77">
        <v>2642</v>
      </c>
      <c r="F23" s="77">
        <v>555</v>
      </c>
      <c r="G23" s="77">
        <v>3194</v>
      </c>
      <c r="H23" s="77">
        <v>1337</v>
      </c>
      <c r="I23" s="77">
        <v>1260</v>
      </c>
      <c r="J23" s="77">
        <v>1737</v>
      </c>
      <c r="K23" s="77">
        <v>0</v>
      </c>
      <c r="L23" s="77">
        <v>8537</v>
      </c>
      <c r="M23" s="77"/>
      <c r="N23" s="77">
        <f t="shared" si="0"/>
        <v>134365</v>
      </c>
      <c r="O23" s="77">
        <v>134365</v>
      </c>
      <c r="P23" s="77">
        <v>0</v>
      </c>
      <c r="Q23" s="77"/>
      <c r="R23" s="77"/>
      <c r="S23" s="77"/>
      <c r="T23" s="77"/>
      <c r="U23" s="77"/>
      <c r="V23" s="77"/>
      <c r="W23" s="77">
        <f t="shared" si="1"/>
        <v>134365</v>
      </c>
    </row>
    <row r="24" spans="1:23" ht="15" customHeight="1">
      <c r="A24" s="77">
        <v>20</v>
      </c>
      <c r="B24" s="77" t="s">
        <v>138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>
        <v>0</v>
      </c>
      <c r="M24" s="77"/>
      <c r="N24" s="77">
        <f t="shared" si="0"/>
        <v>0</v>
      </c>
      <c r="O24" s="77">
        <v>0</v>
      </c>
      <c r="P24" s="77">
        <v>0</v>
      </c>
      <c r="Q24" s="77"/>
      <c r="R24" s="77"/>
      <c r="S24" s="77"/>
      <c r="T24" s="77"/>
      <c r="U24" s="77"/>
      <c r="V24" s="77"/>
      <c r="W24" s="77">
        <f t="shared" si="1"/>
        <v>0</v>
      </c>
    </row>
    <row r="25" spans="1:23" ht="15" customHeight="1">
      <c r="A25" s="77">
        <v>21</v>
      </c>
      <c r="B25" s="77" t="s">
        <v>139</v>
      </c>
      <c r="C25" s="77">
        <v>40311</v>
      </c>
      <c r="D25" s="77">
        <v>8868</v>
      </c>
      <c r="E25" s="77">
        <v>1188</v>
      </c>
      <c r="F25" s="77">
        <v>53</v>
      </c>
      <c r="G25" s="77">
        <v>0</v>
      </c>
      <c r="H25" s="77">
        <v>161</v>
      </c>
      <c r="I25" s="77">
        <v>108</v>
      </c>
      <c r="J25" s="77">
        <v>540</v>
      </c>
      <c r="K25" s="77">
        <v>0</v>
      </c>
      <c r="L25" s="77">
        <v>0</v>
      </c>
      <c r="M25" s="77"/>
      <c r="N25" s="77">
        <f t="shared" si="0"/>
        <v>51229</v>
      </c>
      <c r="O25" s="77">
        <v>51229</v>
      </c>
      <c r="P25" s="77">
        <v>0</v>
      </c>
      <c r="Q25" s="77"/>
      <c r="R25" s="77"/>
      <c r="S25" s="77"/>
      <c r="T25" s="77"/>
      <c r="U25" s="77"/>
      <c r="V25" s="77"/>
      <c r="W25" s="77">
        <f t="shared" si="1"/>
        <v>51229</v>
      </c>
    </row>
    <row r="26" spans="1:23" ht="15" customHeight="1">
      <c r="A26" s="77">
        <v>22</v>
      </c>
      <c r="B26" s="77" t="s">
        <v>140</v>
      </c>
      <c r="C26" s="77">
        <v>139716</v>
      </c>
      <c r="D26" s="77">
        <v>30738</v>
      </c>
      <c r="E26" s="77">
        <v>31250</v>
      </c>
      <c r="F26" s="77">
        <v>0</v>
      </c>
      <c r="G26" s="77">
        <v>25000</v>
      </c>
      <c r="H26" s="77"/>
      <c r="I26" s="77">
        <v>0</v>
      </c>
      <c r="J26" s="77">
        <v>0</v>
      </c>
      <c r="K26" s="77">
        <v>0</v>
      </c>
      <c r="L26" s="77">
        <v>0</v>
      </c>
      <c r="M26" s="77"/>
      <c r="N26" s="77">
        <f t="shared" si="0"/>
        <v>226704</v>
      </c>
      <c r="O26" s="77">
        <v>226704</v>
      </c>
      <c r="P26" s="77">
        <v>0</v>
      </c>
      <c r="Q26" s="77"/>
      <c r="R26" s="77"/>
      <c r="S26" s="77"/>
      <c r="T26" s="77"/>
      <c r="U26" s="77"/>
      <c r="V26" s="77"/>
      <c r="W26" s="77">
        <f t="shared" si="1"/>
        <v>226704</v>
      </c>
    </row>
    <row r="27" spans="1:23" ht="15" customHeight="1">
      <c r="A27" s="77">
        <v>23</v>
      </c>
      <c r="B27" s="77" t="s">
        <v>141</v>
      </c>
      <c r="C27" s="77">
        <v>529434</v>
      </c>
      <c r="D27" s="77">
        <v>116475</v>
      </c>
      <c r="E27" s="77">
        <v>37917</v>
      </c>
      <c r="F27" s="77">
        <v>295</v>
      </c>
      <c r="G27" s="77">
        <v>83910</v>
      </c>
      <c r="H27" s="77">
        <v>62661</v>
      </c>
      <c r="I27" s="77">
        <v>52268</v>
      </c>
      <c r="J27" s="77">
        <v>29399</v>
      </c>
      <c r="K27" s="77">
        <v>0</v>
      </c>
      <c r="L27" s="77">
        <v>51810</v>
      </c>
      <c r="M27" s="77"/>
      <c r="N27" s="77">
        <f t="shared" si="0"/>
        <v>964169</v>
      </c>
      <c r="O27" s="77">
        <v>964169</v>
      </c>
      <c r="P27" s="77">
        <v>0</v>
      </c>
      <c r="Q27" s="77"/>
      <c r="R27" s="77"/>
      <c r="S27" s="77"/>
      <c r="T27" s="77"/>
      <c r="U27" s="77"/>
      <c r="V27" s="77"/>
      <c r="W27" s="77">
        <f t="shared" si="1"/>
        <v>964169</v>
      </c>
    </row>
    <row r="28" spans="1:23" ht="12.75">
      <c r="A28" s="77"/>
      <c r="B28" s="77" t="s">
        <v>142</v>
      </c>
      <c r="C28" s="77">
        <f>SUM(C5:C27)</f>
        <v>3146468</v>
      </c>
      <c r="D28" s="77">
        <f>SUM(D5:D27)</f>
        <v>692223</v>
      </c>
      <c r="E28" s="77">
        <f>SUM(E5:E27)</f>
        <v>225140</v>
      </c>
      <c r="F28" s="77">
        <f aca="true" t="shared" si="2" ref="F28:N28">SUM(F5:F27)</f>
        <v>6531</v>
      </c>
      <c r="G28" s="77">
        <f t="shared" si="2"/>
        <v>318719</v>
      </c>
      <c r="H28" s="77">
        <f t="shared" si="2"/>
        <v>145244</v>
      </c>
      <c r="I28" s="77">
        <f t="shared" si="2"/>
        <v>110982</v>
      </c>
      <c r="J28" s="77">
        <f t="shared" si="2"/>
        <v>100000</v>
      </c>
      <c r="K28" s="77">
        <f t="shared" si="2"/>
        <v>2652</v>
      </c>
      <c r="L28" s="77">
        <f t="shared" si="2"/>
        <v>330051</v>
      </c>
      <c r="M28" s="77">
        <f t="shared" si="2"/>
        <v>0</v>
      </c>
      <c r="N28" s="77">
        <f t="shared" si="2"/>
        <v>5078010</v>
      </c>
      <c r="O28" s="77">
        <f aca="true" t="shared" si="3" ref="O28:W28">SUM(O5:O27)</f>
        <v>5026610</v>
      </c>
      <c r="P28" s="77">
        <f t="shared" si="3"/>
        <v>15912</v>
      </c>
      <c r="Q28" s="77">
        <f t="shared" si="3"/>
        <v>0</v>
      </c>
      <c r="R28" s="77">
        <f t="shared" si="3"/>
        <v>0</v>
      </c>
      <c r="S28" s="77">
        <f t="shared" si="3"/>
        <v>0</v>
      </c>
      <c r="T28" s="77">
        <f t="shared" si="3"/>
        <v>0</v>
      </c>
      <c r="U28" s="77">
        <f t="shared" si="3"/>
        <v>35488</v>
      </c>
      <c r="V28" s="77">
        <f t="shared" si="3"/>
        <v>0</v>
      </c>
      <c r="W28" s="77">
        <f t="shared" si="3"/>
        <v>5078010</v>
      </c>
    </row>
    <row r="29" spans="7:8" s="58" customFormat="1" ht="12.75">
      <c r="G29" s="79"/>
      <c r="H29" s="79"/>
    </row>
    <row r="30" spans="7:22" s="58" customFormat="1" ht="12.75">
      <c r="G30" s="79"/>
      <c r="H30" s="79"/>
      <c r="N30" s="58">
        <f>N29-N28</f>
        <v>-5078010</v>
      </c>
      <c r="O30" s="58">
        <f aca="true" t="shared" si="4" ref="O30:V30">O29-O28</f>
        <v>-5026610</v>
      </c>
      <c r="P30" s="58">
        <f t="shared" si="4"/>
        <v>-15912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8">
        <f t="shared" si="4"/>
        <v>0</v>
      </c>
      <c r="U30" s="58">
        <f t="shared" si="4"/>
        <v>-35488</v>
      </c>
      <c r="V30" s="58">
        <f t="shared" si="4"/>
        <v>0</v>
      </c>
    </row>
    <row r="31" spans="7:8" s="58" customFormat="1" ht="12.75">
      <c r="G31" s="79"/>
      <c r="H31" s="79"/>
    </row>
    <row r="47" ht="12.75">
      <c r="F47" s="22"/>
    </row>
    <row r="73" ht="12.75">
      <c r="A73" s="95"/>
    </row>
  </sheetData>
  <sheetProtection/>
  <mergeCells count="5">
    <mergeCell ref="W3:W4"/>
    <mergeCell ref="C3:N3"/>
    <mergeCell ref="A3:A4"/>
    <mergeCell ref="B3:B4"/>
    <mergeCell ref="O3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SCHOOL</cp:lastModifiedBy>
  <cp:lastPrinted>2020-02-07T14:48:01Z</cp:lastPrinted>
  <dcterms:created xsi:type="dcterms:W3CDTF">2013-12-17T13:21:21Z</dcterms:created>
  <dcterms:modified xsi:type="dcterms:W3CDTF">2020-02-27T06:51:53Z</dcterms:modified>
  <cp:category/>
  <cp:version/>
  <cp:contentType/>
  <cp:contentStatus/>
</cp:coreProperties>
</file>